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324"/>
  <workbookPr codeName="ThisWorkbook"/>
  <mc:AlternateContent xmlns:mc="http://schemas.openxmlformats.org/markup-compatibility/2006">
    <mc:Choice Requires="x15">
      <x15ac:absPath xmlns:x15ac="http://schemas.microsoft.com/office/spreadsheetml/2010/11/ac" url="\\srvfile\Souteze\VS\7837s - Cyklostezka Šternberk – Dolní Žleb - Sanace svahu\4. Vysvetleni ZD\3\Vysvetleni ZD 3\"/>
    </mc:Choice>
  </mc:AlternateContent>
  <xr:revisionPtr revIDLastSave="0" documentId="13_ncr:1_{F825EF6E-4C7F-4D31-A5E7-CE59338BBBF1}" xr6:coauthVersionLast="47" xr6:coauthVersionMax="47" xr10:uidLastSave="{00000000-0000-0000-0000-000000000000}"/>
  <bookViews>
    <workbookView xWindow="-120" yWindow="-120" windowWidth="29040" windowHeight="15720" activeTab="4" xr2:uid="{00000000-000D-0000-FFFF-FFFF00000000}"/>
  </bookViews>
  <sheets>
    <sheet name="REKAPITULACE" sheetId="1" r:id="rId1"/>
    <sheet name="001" sheetId="2" r:id="rId2"/>
    <sheet name="002" sheetId="6" r:id="rId3"/>
    <sheet name="201.1" sheetId="3" r:id="rId4"/>
    <sheet name="201.2" sheetId="7" r:id="rId5"/>
    <sheet name="999" sheetId="5" r:id="rId6"/>
  </sheets>
  <definedNames>
    <definedName name="_xlnm.Print_Area" localSheetId="1">'001'!$A$1:$J$51</definedName>
  </definedNames>
  <calcPr calcId="191029"/>
  <webPublishing codePag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8" i="1" l="1"/>
  <c r="C7" i="1"/>
  <c r="I7" i="5"/>
  <c r="I26" i="5" s="1"/>
  <c r="I23" i="5"/>
  <c r="P7" i="5"/>
  <c r="I22" i="5"/>
  <c r="I20" i="5"/>
  <c r="I18" i="5"/>
  <c r="I16" i="5"/>
  <c r="I14" i="5"/>
  <c r="I46" i="7"/>
  <c r="I43" i="7"/>
  <c r="I39" i="7"/>
  <c r="I38" i="7" s="1"/>
  <c r="I35" i="7"/>
  <c r="I32" i="7"/>
  <c r="I28" i="7"/>
  <c r="I25" i="7"/>
  <c r="O12" i="7"/>
  <c r="I12" i="7"/>
  <c r="I11" i="7" s="1"/>
  <c r="O12" i="3"/>
  <c r="I12" i="3"/>
  <c r="I11" i="3" s="1"/>
  <c r="I56" i="7"/>
  <c r="P52" i="7"/>
  <c r="P54" i="7" s="1"/>
  <c r="O22" i="7"/>
  <c r="I22" i="7"/>
  <c r="O17" i="7"/>
  <c r="I17" i="7"/>
  <c r="I37" i="3"/>
  <c r="I42" i="7" l="1"/>
  <c r="I31" i="7"/>
  <c r="I21" i="7"/>
  <c r="P12" i="7"/>
  <c r="P22" i="7"/>
  <c r="P12" i="3"/>
  <c r="I16" i="7"/>
  <c r="P17" i="7"/>
  <c r="I50" i="7" l="1"/>
  <c r="I58" i="7" s="1"/>
  <c r="C14" i="1" s="1"/>
  <c r="D14" i="1" s="1"/>
  <c r="I33" i="3"/>
  <c r="I42" i="3"/>
  <c r="I41" i="3" s="1"/>
  <c r="O17" i="3"/>
  <c r="I17" i="3"/>
  <c r="O30" i="3"/>
  <c r="I30" i="3"/>
  <c r="O25" i="3"/>
  <c r="I25" i="3"/>
  <c r="I29" i="3" l="1"/>
  <c r="P17" i="3"/>
  <c r="P30" i="3"/>
  <c r="P25" i="3"/>
  <c r="P52" i="6" l="1"/>
  <c r="I52" i="6"/>
  <c r="P45" i="6"/>
  <c r="P54" i="6" s="1"/>
  <c r="O41" i="6"/>
  <c r="I41" i="6"/>
  <c r="O38" i="6"/>
  <c r="I38" i="6"/>
  <c r="O35" i="6"/>
  <c r="I35" i="6"/>
  <c r="P35" i="6" s="1"/>
  <c r="O32" i="6"/>
  <c r="I32" i="6"/>
  <c r="P32" i="6" s="1"/>
  <c r="O29" i="6"/>
  <c r="I29" i="6"/>
  <c r="O26" i="6"/>
  <c r="I26" i="6"/>
  <c r="I18" i="6"/>
  <c r="O15" i="6"/>
  <c r="I15" i="6"/>
  <c r="O12" i="6"/>
  <c r="I12" i="6"/>
  <c r="P11" i="6"/>
  <c r="P25" i="6" s="1"/>
  <c r="P11" i="2"/>
  <c r="P21" i="2" s="1"/>
  <c r="O37" i="2"/>
  <c r="I37" i="2"/>
  <c r="O28" i="2"/>
  <c r="I28" i="2"/>
  <c r="I18" i="2"/>
  <c r="P33" i="5"/>
  <c r="I33" i="5"/>
  <c r="O12" i="5"/>
  <c r="I12" i="5"/>
  <c r="P49" i="3"/>
  <c r="I53" i="3"/>
  <c r="O21" i="3"/>
  <c r="I21" i="3"/>
  <c r="I16" i="3" s="1"/>
  <c r="P48" i="2"/>
  <c r="I48" i="2"/>
  <c r="O34" i="2"/>
  <c r="I34" i="2"/>
  <c r="O31" i="2"/>
  <c r="I31" i="2"/>
  <c r="O25" i="2"/>
  <c r="I25" i="2"/>
  <c r="O22" i="2"/>
  <c r="I22" i="2"/>
  <c r="O15" i="2"/>
  <c r="I15" i="2"/>
  <c r="O12" i="2"/>
  <c r="I12" i="2"/>
  <c r="P38" i="6" l="1"/>
  <c r="P12" i="6"/>
  <c r="I21" i="2"/>
  <c r="I11" i="2"/>
  <c r="I11" i="6"/>
  <c r="P15" i="6"/>
  <c r="I35" i="5"/>
  <c r="C15" i="1" s="1"/>
  <c r="P12" i="5"/>
  <c r="I46" i="3"/>
  <c r="P21" i="3"/>
  <c r="P41" i="6"/>
  <c r="I25" i="6"/>
  <c r="I45" i="6" s="1"/>
  <c r="I54" i="6" s="1"/>
  <c r="C12" i="1" s="1"/>
  <c r="D12" i="1" s="1"/>
  <c r="P29" i="6"/>
  <c r="P26" i="6"/>
  <c r="I41" i="2"/>
  <c r="I50" i="2" s="1"/>
  <c r="P37" i="2"/>
  <c r="P28" i="2"/>
  <c r="P15" i="2"/>
  <c r="P22" i="2"/>
  <c r="P34" i="2"/>
  <c r="P25" i="2"/>
  <c r="P12" i="2"/>
  <c r="P31" i="2"/>
  <c r="D15" i="1" l="1"/>
  <c r="E15" i="1"/>
  <c r="P26" i="5"/>
  <c r="P35" i="5" s="1"/>
  <c r="E14" i="1" s="1"/>
  <c r="I55" i="3"/>
  <c r="C13" i="1" s="1"/>
  <c r="C11" i="1"/>
  <c r="D11" i="1" s="1"/>
  <c r="D13" i="1" l="1"/>
  <c r="E13" i="1" s="1"/>
  <c r="P51" i="3"/>
  <c r="E12" i="1" s="1"/>
  <c r="P41" i="2"/>
  <c r="P50" i="2" s="1"/>
  <c r="E11" i="1" s="1"/>
</calcChain>
</file>

<file path=xl/sharedStrings.xml><?xml version="1.0" encoding="utf-8"?>
<sst xmlns="http://schemas.openxmlformats.org/spreadsheetml/2006/main" count="521" uniqueCount="190">
  <si>
    <t>Soupis objektů s DPH</t>
  </si>
  <si>
    <t>Sazba 1</t>
  </si>
  <si>
    <t>Sazba 2</t>
  </si>
  <si>
    <t>Sazba 3</t>
  </si>
  <si>
    <t>Objekt</t>
  </si>
  <si>
    <t>Popis</t>
  </si>
  <si>
    <t>DPH</t>
  </si>
  <si>
    <t>Příloha k formuláři pro ocenění nabídky</t>
  </si>
  <si>
    <t>Stavba</t>
  </si>
  <si>
    <t>číslo a název SO</t>
  </si>
  <si>
    <t>číslo a název rozpočtu:</t>
  </si>
  <si>
    <t>Poř.
č.pol.</t>
  </si>
  <si>
    <t>1</t>
  </si>
  <si>
    <t>cenová
soustava</t>
  </si>
  <si>
    <t>Kód
položky</t>
  </si>
  <si>
    <t>Varianta
položky</t>
  </si>
  <si>
    <t>Název položky</t>
  </si>
  <si>
    <t>jednotka</t>
  </si>
  <si>
    <t>Počet
jednotek</t>
  </si>
  <si>
    <t>CENA</t>
  </si>
  <si>
    <t>jednotková</t>
  </si>
  <si>
    <t>celkem</t>
  </si>
  <si>
    <t>Sazba</t>
  </si>
  <si>
    <t>2</t>
  </si>
  <si>
    <t>3</t>
  </si>
  <si>
    <t>4</t>
  </si>
  <si>
    <t>5</t>
  </si>
  <si>
    <t>6</t>
  </si>
  <si>
    <t>7</t>
  </si>
  <si>
    <t>8</t>
  </si>
  <si>
    <t>9</t>
  </si>
  <si>
    <t>Všeobecné konstrukce a práce</t>
  </si>
  <si>
    <t>0</t>
  </si>
  <si>
    <t>2020_OTSKP</t>
  </si>
  <si>
    <t>02720</t>
  </si>
  <si>
    <t>POMOC PRÁCE ZŘÍZ NEBO ZAJIŠŤ REGULACI A OCHRANU DOPRAVY</t>
  </si>
  <si>
    <t xml:space="preserve">KPL       </t>
  </si>
  <si>
    <t>Položka zahrnuje dopravně inženýrská opatření po dobu stavby dle TP66 (dle schváleného plánu ZOV .       
a vyjádření Policie ČR).  Součástí položky je  vyřízení stanovení DZ včetně veškerého projednání.        
1=1.000 [A]</t>
  </si>
  <si>
    <t>zahrnuje veškeré náklady spojené s objednatelem požadovanými zařízeními</t>
  </si>
  <si>
    <t>Ostatní konstrukce a práce</t>
  </si>
  <si>
    <t>916812</t>
  </si>
  <si>
    <t/>
  </si>
  <si>
    <t>ODDĚL OPLOCENÍ S PODSTAVCI DRÁTĚNNÉ - MONTÁŽ S PŘESUNEM</t>
  </si>
  <si>
    <t xml:space="preserve">M         </t>
  </si>
  <si>
    <t>položka zahrnuje:
- přemístění zařízení z dočasné skládky a jeho osazení a montáž na místě určeném projektem
- údržbu po celou dobu trvání funkce, náhradu zničených nebo ztracených kusů, nutnou opravu poškozených částí</t>
  </si>
  <si>
    <t>916819</t>
  </si>
  <si>
    <t>ODDĚL OPLOCENÍ S PODSTAVCI DRÁTĚNNÉ - NÁJEMNÉ</t>
  </si>
  <si>
    <t xml:space="preserve">MDEN      </t>
  </si>
  <si>
    <t>položka zahrnuje sazbu za pronájem zařízení. Počet měrných jednotek se určí jako součin délky zařízení a počtu dní použití.</t>
  </si>
  <si>
    <t>916813</t>
  </si>
  <si>
    <t>ODDĚL OPLOCENÍ S PODSTAVCI DRÁTĚNNÉ - DEMONTÁŽ</t>
  </si>
  <si>
    <t>Položka zahrnuje odstranění, demontáž a odklizení zařízení s odvozem na předepsané místo</t>
  </si>
  <si>
    <t>911DA2</t>
  </si>
  <si>
    <t>SVODIDLO BETON, ÚROVEŇ ZADRŽ N2 VÝŠ 1,0M - MONTÁŽ S PŘESUNEM (BEZ DODÁVKY)</t>
  </si>
  <si>
    <t>položka zahrnuje:
- dopravu demontovaného zařízení z dočasné skládky
- jeho montáž a osazení na určeném místě
- nutnou opravu poškozených částí
- případnou náhradu zničených částí
nezahrnuje podkladní vrstvu</t>
  </si>
  <si>
    <t>911DA9</t>
  </si>
  <si>
    <t>SVODIDLO BETON, ÚROVEŇ ZADRŽ N2 VÝŠ 1,0M - NÁJEM</t>
  </si>
  <si>
    <t>položka zahrnuje denní sazbu za pronájem zařízení
počet měrných jednotek se určí jako součin délky zařízení a počtu dnů použití</t>
  </si>
  <si>
    <t>911DA3</t>
  </si>
  <si>
    <t>SVODIDLO BETON, ÚROVEŇ ZADRŽ N2 VÝŠ 1,0M - DEMONTÁŽ S PŘESUNEM</t>
  </si>
  <si>
    <t>položka zahrnuje:
- demontáž a odstranění zařízení
- jeho odvoz na předepsané místo</t>
  </si>
  <si>
    <t>C e l k e m</t>
  </si>
  <si>
    <t>Ostatní ve výkazu nespecifikované práce</t>
  </si>
  <si>
    <t>Vícepráce</t>
  </si>
  <si>
    <t>Vícepráce celkem</t>
  </si>
  <si>
    <t>Méněpráce</t>
  </si>
  <si>
    <t>Méněpráce celkem</t>
  </si>
  <si>
    <t>Celkem</t>
  </si>
  <si>
    <t>Zemní práce</t>
  </si>
  <si>
    <t xml:space="preserve">M2        </t>
  </si>
  <si>
    <t xml:space="preserve">M3        </t>
  </si>
  <si>
    <t>Základy</t>
  </si>
  <si>
    <t>Svislé konstrukce</t>
  </si>
  <si>
    <t xml:space="preserve">T         </t>
  </si>
  <si>
    <t>111204</t>
  </si>
  <si>
    <t>2200=2 200.000 [A]</t>
  </si>
  <si>
    <t>999</t>
  </si>
  <si>
    <t>02910</t>
  </si>
  <si>
    <t>OSTATNÍ POŽADAVKY - ZEMĚMĚŘIČSKÁ MĚŘENÍ</t>
  </si>
  <si>
    <t>Stavba: CYKLOSTEZKA ŠTERNBERK - DOLNÍ ŽLEB - SO201</t>
  </si>
  <si>
    <t>CYKLOSTEZKA ŠTERNBERK - DOLNÍ ŽLEB - SO201</t>
  </si>
  <si>
    <t>001</t>
  </si>
  <si>
    <t>Dopravně inženýrské opatření pro sanaci skalního masívu (SO.201.1)</t>
  </si>
  <si>
    <t>OSTATNÍ POŽADAVKY - INFORMAČNÍ TABULE</t>
  </si>
  <si>
    <t>KUS</t>
  </si>
  <si>
    <t>Dodání a osazení informační tabule o stavbě o velikosti 1,0 x 1,0 m</t>
  </si>
  <si>
    <t>položka zahrnuje:  
- dodání a osazení informačních tabulí v předepsaném provedení a množství s obsahem předepsaným zadavatelem  
- veškeré nosné a upevňovací konstrukce  
- základové konstrukce včetně nutných zemních prací  
- demontáž a odvoz po skončení platnosti  
- případně nutné opravy poškozených čátí během platnosti</t>
  </si>
  <si>
    <t>2024_OTSKP</t>
  </si>
  <si>
    <t>Dopravně inženýrská opatření po dobu stavby dle TP66 (dle schváleného plánu ZOV a vyjádření Policie ČR).  Součástí položky je souhrnné dopravní opatření na místě stavby -dopravní značení upozorňující na probíhající stavební práce, nájem DZ, montáž, údržba, demontáž po celou dobu výstavby - cca 2 měsíce</t>
  </si>
  <si>
    <t xml:space="preserve">Délka oplocení 240 m                                                                                     
240=240.000 [A]                                                                                                    </t>
  </si>
  <si>
    <t xml:space="preserve">Délka oplocení 240 m                                                                                       
Předpokládaná doba výstavby 60 dní                                                                       
60*240=14 400.000 [A]                                                                                                   </t>
  </si>
  <si>
    <t xml:space="preserve">Délka svodidel 220 m                                                                                     
Výkaz svodidel CELKEM 55ks x 4m                                                                          
220=220.000 [A]     </t>
  </si>
  <si>
    <t xml:space="preserve">Délka svodidel 220                                                                                   
Předpokládaná doba výstavby 60 dní                                                                       
60*220=13 200.000 [A]                                                                                                  </t>
  </si>
  <si>
    <t>002</t>
  </si>
  <si>
    <t xml:space="preserve">Délka oplocení 200 m                                                                                     
200=200.000 [A]                                                                                                    </t>
  </si>
  <si>
    <t xml:space="preserve">Délka oplocení 200 m                                                                                       
Předpokládaná doba výstavby 60 dní                                                                       
60*200=12 000.000 [A]                                                                                                   </t>
  </si>
  <si>
    <t xml:space="preserve">Délka svodidel 180 m                                                                                     
Výkaz svodidel CELKEM 45ks x 4m                                                                          
180=180.000 [A]     </t>
  </si>
  <si>
    <t xml:space="preserve">Délka svodidel 180                                                                               
Předpokládaná doba výstavby 60 dní                                                                       
60*180=10 800.000 [A]                                                                                                  </t>
  </si>
  <si>
    <t>201.1</t>
  </si>
  <si>
    <t>Položka zahrnuje:
- kompletní dodávku kotvy délky od 3,01 do 4,0m a únosnosti do 150kN včetně příslušenství (podložky, matice, vrtací korunky a pod.), podle požadavků a popisu uvedených v dokumentci pro zadání stavby;
- součástí je kompletní osazení kotvy v podzemí, které zahrnuje všechny operace podle technologického předpisu výrobce nutné pro řádné osazení a aktivaci včetně všech pomocných mechanizmů, přípravků a hmot;
- součástí ceny je také vrtání včetně potřebné mechanizace;
- průkazné a kontrolní zkoušky kotev;
- druh, délku, rozmístění a rozsah zkoušek určuje zadávací dokumentace
Položka nezahrnuje:
- x</t>
  </si>
  <si>
    <t>SANACE SKALNÍHO ZÁŘEZU - PLOŠNÉ KOTVENÍ HORNINOVÝMI KOTVAMI, TYČ INJEKČNÍ ZAVRTÁVACÍ KOTEVNÍ R 32 N D 32/18,5MM, PRŮMĚRNÁ DÉLKA KOTVY 4,0 M, KOTVENI V RASTRU 2,0x2,0m. PLOCHA SANOVANÉHO ZÁŘEZU CCA 2750 m2. POČET KOTEV 2750/4 = 688 KS KOTEV + 10% REZERVA NA PŘÍPADNÉ DOKOTVENÍ VOLNÝCH BLOKŮ SKÁLY. CELKOVÝ POČET KOTEV: 688x1,1 = 757 KS</t>
  </si>
  <si>
    <t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ruční vykopávky, odstranění kořenů a napadávek
- pažení, vzepření a rozepření vč. přepažování (vyjma pažení záporového a štětových stěn)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uložení zeminy (na skládku, do násypu) ani poplatky za skládku, vykazují se v položce č.0141**</t>
  </si>
  <si>
    <t xml:space="preserve">ZŘÍZENÍ STUPŇŮ V PODLOŽÍ NÁSYPŮ TŘ. II, ODVOZ DO 20KM </t>
  </si>
  <si>
    <t>OČIŠTĚNÍ SKALNÍCH PLOCH RUČNÍMI NÁSTROJI (MOTYKAMI, PÁČIDLY) HOROLEZECKOU TECHNIKOU, V TL. CCA DO 0,20 m, ODVOZ NA SKLÁDKU DO CCA 20 KM,V PLOŠE CCA 2750 m2</t>
  </si>
  <si>
    <t>2750*0,20=550.000 [A]</t>
  </si>
  <si>
    <t>LOKÁLNÍ STRHNUTÍ NESTABILNÍCH ČÁSTÍ A BLOKŮ, DOTEŽENÍ ZÁŘEZU PRO ŽB ZEĎ, JEDNÁ SE O HLUBŠÍ ZÁSAH DO ZÁŘEZU, PŘEDPOKLÁDANÝ OBJEM ODTĚŽENÉ HORNINY 250 m3, ODVOZ NA SKLÁDKU DO CCA 20 KM</t>
  </si>
  <si>
    <t xml:space="preserve">ZŘÍZENÍ STUPŇŮ V PODLOŽÍ NÁSYPŮ TŘ. III, ODVOZ DO 20KM </t>
  </si>
  <si>
    <t>ODSTRANĚNÍ KŘOVIN S ODVOZEM DO 20KM</t>
  </si>
  <si>
    <t>Položka zahrnuje:
- odstranění křovin a stromů do průměru 100 mm
- dopravu dřevin  na předepsanou vzdálenost
- spálení na hromadách nebo štěpkování
Položka nezahrnuje:
- x</t>
  </si>
  <si>
    <t xml:space="preserve">UVAŽUJE SE CCA 1/2 - 1/3 PLOCHY SKLANÍHO ZÁŘEZU. 2750/2 = 1375 m2 </t>
  </si>
  <si>
    <t>014102</t>
  </si>
  <si>
    <t>POPLATKY ZA SKLÁDKU</t>
  </si>
  <si>
    <t>Položka zahrnuje:
- veškeré poplatky provozovateli skládky související s uložením odpadu na skládce.
Položka nezahrnuje:
- x</t>
  </si>
  <si>
    <t>KAMENIVO, KÁMEN, PŘÍPADNĚ ZEMINA</t>
  </si>
  <si>
    <t>550 m3+250 m3 = 800 m3 * 2,1T =  1680 T</t>
  </si>
  <si>
    <t>Přidružená stavební výroba</t>
  </si>
  <si>
    <t>OPLOCENÍ Z OCEL PROFILŮ</t>
  </si>
  <si>
    <t xml:space="preserve">M2         </t>
  </si>
  <si>
    <t>76795.R</t>
  </si>
  <si>
    <t>Lehká ochranná dynamická bariéra, energetická třída 250 kJ. Jedná se o typový výrobek dodaný na stavbu, kompletní dodávka, včetně kotvení sloupků, kotevních a napínacích lan a pletiva</t>
  </si>
  <si>
    <t>ZPEVNĚNÍ SKALNÍCH PLOCH Z OCELOVÝCH SÍTÍ HOROLEZECKÝM ZPŮSOBEM</t>
  </si>
  <si>
    <t>M2</t>
  </si>
  <si>
    <t xml:space="preserve">Položka zahrnuje:
- dodávku předepsaných sítí
- úpravu, očištění a ochranu podkladu
- přichycení k podkladu, případně zatížení
- úpravy spojů a zajištění okrajů
- úpravy pro odvodnění
- nutné přesahy
- mimostaveništní a vnitrostaveništní dopravu
</t>
  </si>
  <si>
    <t xml:space="preserve">PŘEDPOKLÁDANÁ PLOCHA 2750 m2 + 10% NA PŘESAHY:  2750*1,10 = 3025  [A]                                                                                        </t>
  </si>
  <si>
    <t>SANACE, PLOŠNÉ OPLÁŠTĚNÍ SKALNÍHO ZÁŘEZU PLOŠNĚ KOTVENÝMI ZÁCHYTNÝMI A OCHRANNÝMI SÍTĚMI. PŘEDPOKLÁDÁ SE POUŽITÍ PLETIVA -  PLETIVO DVOJZÁKRUTOVÉ HZn, 50X2M, OKO 6X8 CM, DRÁT 2,7 MM, VČETNĚ MONTÁŽE VE SKALNÍ STĚNĚ BI - SYSTÉM. PŘÍPADNĚ JINÝ VHODNÝ VÝROBEK</t>
  </si>
  <si>
    <t>;</t>
  </si>
  <si>
    <t>OPLÁŠTĚNÍ (ZPEVNĚNÍ) Z GEOSÍTÍ A GEOROHOŽÍ</t>
  </si>
  <si>
    <t>Položka zahrnuje:
- dodávku předepsané geosítě nebi georohože
- úpravu, očištění a ochranu podkladu
- přichycení k podkladu, případně zatížení
- úpravy spojů a zajištění okrajů
- úpravy pro odvodnění
- nutné přesahy
- mimostaveništní a vnitrostaveništní dopravu
Položka nezahrnuje:
- x 
Způsob měření:
- přesahy se nezapočítávají do výměry</t>
  </si>
  <si>
    <t>SANACE, PLOŠNÉ OPLÁŠTĚNÍ SKALNÍHO ZÁŘEZU PROTIEROZNÍ GEOROHOŽÍ (NAPŘ. TYPU TRINTER), MIN. PEVNOST 10 kN/m</t>
  </si>
  <si>
    <t>201.2</t>
  </si>
  <si>
    <t>Opěrná ŽB zeď na mikropilotách</t>
  </si>
  <si>
    <t>KAMENIVO, KÁMEN, PŘÍPADNĚ ZEMINA, VÝVRTEK (JÁDRO) MIKROPILOT</t>
  </si>
  <si>
    <t>0,05*0,05*3,14*3,10*60 = 1,46 m3 * 2,1T =  3,10T</t>
  </si>
  <si>
    <t>ÚPRAVA PLÁNĚ SE ZHUTNĚNÍM V HORNINĚ TŘ. I</t>
  </si>
  <si>
    <t>Položka zahrnuje:
- úpravu pláně včetně vyrovnání výškových rozdílů. Míru zhutnění určuje projekt.
Položka nezahrnuje:
- x</t>
  </si>
  <si>
    <t>ÚPRAVA PLÁNĚ POD PODKLADNÍM A VYROVNÁVACÍM BETONEM</t>
  </si>
  <si>
    <t>1,0*180 = 180 m2</t>
  </si>
  <si>
    <t>TRATIVODY KOMPLET Z TRUB Z PLAST HMOT DN DO 150MM</t>
  </si>
  <si>
    <t>Položka zahrnuje:
 - platí pro kompletní konstrukce trativodů:
- výkop rýhy předepsaného tvaru v dané třídě těžitelnosti, výplň, zásyp trativodu včetně dopravy, uložení přebytečného materiálu, dodávky předepsaného materiálu pro výplň a zásyp
- zřízení spojovací vrstvy
- zřízení podkladu a lože trativodu z předepsaného materiálu
- dodávka a uložení trativodu předepsaného materiálu a profilu
- obsyp trativodu předepsaným materiálem
- ukončení trativodu zaústěním do potrubí nebo vodoteče, případně vybudování ukončujícího objektu (kapličky) dle VL
- veškerý materiál, výrobky a polotovary, včetně mimostaveništní a vnitrostaveništní dopravy
Položka nezahrnuje:
- opláštění z geotextilie, fólie</t>
  </si>
  <si>
    <t>ODTOKOVÁ TRUBKA DN150 PVC S OCHRANOU POROTI UV ZÁŘENÍ, VČETNĚ UZAVÍRACÍHO NEREZ SÍTKA NA RUBOVÉ STRANĚ</t>
  </si>
  <si>
    <t>M</t>
  </si>
  <si>
    <t>MIKROPILOTY KOMPLET D DO 300MM NA POVRCHU</t>
  </si>
  <si>
    <t>Položka zahrnuje:
- kompletní práce, které jsou nutné pro předepsanou funkci mikropilot
- dodání trubek a injekčních hmot, osazení a zainjektování trubek
- včetně pomocných konstrukcí (lešení, montážní plošiny a pod.)
Položka nezahrnuje:
- vrty (uvedou se v položce 261 nebo 266).
Způsob měření:
- pod pojmem DN mikropilot se rozumí DN dříku</t>
  </si>
  <si>
    <t>Mikropilota MP 01-60, 60 ks, dl.3,00 m. Délka celkem 60 x 3,00 =180 m.</t>
  </si>
  <si>
    <t>VRTY PRO KOTVENÍ, INJEKTÁŽ A MIKROPILOTY NA POVRCHU TŘ. II D DO 200MM</t>
  </si>
  <si>
    <t>ZDI OPĚRNÉ, ZÁRUBNÍ, NÁBŘEŽNÍ ZE ŽELEZOVÉHO BETONU DO C30/37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</si>
  <si>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</si>
  <si>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Dřík ŽB zdi, včetně  integrované římsy: C30/37 XF4/XD3, 86,49 m3, viz. výkres D.1.2.10 + REZERVA 5%. 86,49*1,05 = 90,82</t>
  </si>
  <si>
    <t>VÝZTUŽ ZDÍ OPĚRNÝCH, ZÁRUBNÍCH, NÁBŘEŽNÍCH Z OCELI 10505, B500B</t>
  </si>
  <si>
    <t xml:space="preserve"> viz. výkres Schéma výztuže D.1.2.12</t>
  </si>
  <si>
    <t>Položka zahrnuje:
- veškerý materiál, výrobky a polotovary, včetně mimostaveništní a vnitrostaveništní dopravy (rovněž přesuny), včetně naložení a složení, případně s uložením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pomocné konstrukce a práce pro osazení a upevnění výztuže,
- zednické výpomoci pro montáž betonářské výztuže,
- úpravy výztuže pro osazení doplňkových konstrukcí,
- ochranu výztuže do doby jejího zabetonování,
- úpravy výztuže pro zřízení železobetonových kloubů, kotevních prvků, závěsných ok a doplňkových konstrukcí,
- veškerá opatření pro zajištění soudržnosti výztuže a betonu,
- vodivé propojení výztuže, které je součástí ochrany konstrukce proti vlivům bludných proudů, vyvedení do měřících skříní nebo míst pro měření bludných proudů (vlastní měřící skříně se uvádějí položkami SD 74),
- povrchovou antikorozní úpravu výztuže,
- separaci výztuže,
- osazení měřících zařízení a úpravy pro ně,
- osazení měřících skříní nebo míst pro měření bludných proudů.
Položka nezahrnuje:
- x</t>
  </si>
  <si>
    <t>Vodorovné konstrukce</t>
  </si>
  <si>
    <t>PODKLADNÍ A VÝPLŇOVÉ VRSTVY Z PROSTÉHO BETONU C16/20</t>
  </si>
  <si>
    <t>M3</t>
  </si>
  <si>
    <t xml:space="preserve"> viz. výkres D.1.2.10</t>
  </si>
  <si>
    <t>NÁTĚRY BETON KONSTR TYP S1 (OS-A)</t>
  </si>
  <si>
    <t>Položka zahrnuje:
- kompletní povlaky (i různobarevné)
- úprava podkladu (odmaštění, odstranění starých nátěrů a nečistot) a jeho vyspravení
- provedení nátěru předepsaným postupem a splnění všech požadavků daných technologickým předpisem
Položka nezahrnuje:
- x</t>
  </si>
  <si>
    <t>NÁTĚRY BETON KONSTR TYP S4 (OS-C)</t>
  </si>
  <si>
    <t>VEDLEJŠÍ ROZPOČTOVÉ NÁKLADY</t>
  </si>
  <si>
    <t>ZKOUŠENÍ KONSTRUKCÍ A PRACÍ ZKUŠEBNOU ZHOTOVITELE</t>
  </si>
  <si>
    <t>Veškeré průkazní a kontrolní zkoušky dle kapitol TKP a dle vypracovaného a odsouhlaseného KZP a odsouhlasených technologických předpisů (TePř).</t>
  </si>
  <si>
    <t>02610</t>
  </si>
  <si>
    <t>Zaměření po dobu výstavby, vytyčení po dobu výstavby, vytyčení obvodu staveniště, geodetické zaměření skutečného stavu na podkladu katastrální mapy.</t>
  </si>
  <si>
    <t>OSTATNÍ POŽADAVKY - VYPRACOVÁNÍ DOKUMENTACE</t>
  </si>
  <si>
    <t>02940</t>
  </si>
  <si>
    <t>DOKUMENTACE SKUTEČ PROVEDENÍ, VČETNĚ ZÁVĚREČNÉ ZPRÁVY, ROZSAH DLE SOD.  
V ROZSAHU PRO CELOU STAVBU.</t>
  </si>
  <si>
    <t>02943</t>
  </si>
  <si>
    <t>OSTATNÍ POŽADAVKY - VYPRACOVÁNÍ RDS</t>
  </si>
  <si>
    <t>Dokumentace realizační - detaily v potřebném rozsahu</t>
  </si>
  <si>
    <t>02950</t>
  </si>
  <si>
    <t>OSTATNÍ POŽADAVKY - POSUDKY, KONTROLY, REVIZNÍ ZPRÁVY</t>
  </si>
  <si>
    <t xml:space="preserve">BOZP, HAVARIJNÍ PLÁN, TECH. POSTUP PROVÁDĚNÍ.  </t>
  </si>
  <si>
    <t>03100</t>
  </si>
  <si>
    <t>ZAŘÍZENÍ STAVENIŠTĚ - ZŘÍZENÍ, PROVOZ, DEMONTÁŽ</t>
  </si>
  <si>
    <t>Varianta: ZŘ - ZÁKLADNÍ ŘEŠENÍ</t>
  </si>
  <si>
    <t>Dopravně inženýrské opatření pro sanaci skalního masívu (SO 201.1)</t>
  </si>
  <si>
    <t>Dopravně inženýrské opatření pro opěrnou ŽB zeď na mikropilotách (SO.201.2)</t>
  </si>
  <si>
    <t>Dopravně inženýrské opatření pro opěrnou ŽB zeď na mikropilotách (SO 201.2)</t>
  </si>
  <si>
    <t>Sanace skalního zářezu v řešeném úseku</t>
  </si>
  <si>
    <t>Sanace sklaního zářezu v řešeném úseku</t>
  </si>
  <si>
    <t>Vedlejší rozpočtové náklady</t>
  </si>
  <si>
    <t>Celková cena bez DPH:</t>
  </si>
  <si>
    <t>Celková cena s DPH:</t>
  </si>
  <si>
    <t>volné plochy betonu na styku se vzduchem: cca 350 m2</t>
  </si>
  <si>
    <t>Dřík zdi v pásmu ostřiku chem. rozmrazovacích látek:   cca 350 m2</t>
  </si>
  <si>
    <t>volné plochy betonu na styku se vzduchem: cca 162 m2</t>
  </si>
  <si>
    <t>Lehká ochranná dynamická bariera, ochranný plot, energetická třída mnin. 250 kJ. Délka konstrukce cca 230 m, výška konstrukce min. 2,0 m. Plocha konstrukce 230*2 = 460 m2</t>
  </si>
  <si>
    <t xml:space="preserve">KOTVY SAMOZÁVRTNÉ V PODZEMÍ DL DO 5M ÚNOS PŘES 200KN, HOROLEZECKÝM ZPŮSOBEM </t>
  </si>
  <si>
    <t>OSTATNÍ VÝŠE NEUVEDENÉ NÁKLADY VYPLÝVAJÍCÍ Z NÁVRHU SMLOUVY O DÍLO</t>
  </si>
  <si>
    <t>CENA+DPH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</si>
</sst>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2" formatCode="_-* #,##0\ &quot;Kč&quot;_-;\-* #,##0\ &quot;Kč&quot;_-;_-* &quot;-&quot;\ &quot;Kč&quot;_-;_-@_-"/>
    <numFmt numFmtId="41" formatCode="_-* #,##0_-;\-* #,##0_-;_-* &quot;-&quot;_-;_-@_-"/>
    <numFmt numFmtId="44" formatCode="_-* #,##0.00\ &quot;Kč&quot;_-;\-* #,##0.00\ &quot;Kč&quot;_-;_-* &quot;-&quot;??\ &quot;Kč&quot;_-;_-@_-"/>
    <numFmt numFmtId="43" formatCode="_-* #,##0.00_-;\-* #,##0.00_-;_-* &quot;-&quot;??_-;_-@_-"/>
    <numFmt numFmtId="164" formatCode="###\ ###\ ###\ ##0.00"/>
    <numFmt numFmtId="165" formatCode="###\ ###\ ###\ ##0.000"/>
  </numFmts>
  <fonts count="13" x14ac:knownFonts="1">
    <font>
      <sz val="10"/>
      <name val="Arial"/>
    </font>
    <font>
      <b/>
      <sz val="11"/>
      <name val="Arial"/>
    </font>
    <font>
      <sz val="11"/>
      <name val="Arial"/>
    </font>
    <font>
      <b/>
      <sz val="10"/>
      <name val="Arial"/>
    </font>
    <font>
      <sz val="10"/>
      <name val="Arial"/>
    </font>
    <font>
      <b/>
      <sz val="11"/>
      <name val="Arial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0"/>
      <name val="Arial"/>
      <family val="2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b/>
      <sz val="14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D3D3D3"/>
        <bgColor indexed="64"/>
      </patternFill>
    </fill>
  </fills>
  <borders count="3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rgb="FFA9A9A9"/>
      </right>
      <top style="thin">
        <color rgb="FFA9A9A9"/>
      </top>
      <bottom style="thin">
        <color rgb="FFA9A9A9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 style="thin">
        <color rgb="FFA9A9A9"/>
      </right>
      <top style="thin">
        <color rgb="FFA9A9A9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9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1" fontId="4" fillId="0" borderId="0" applyFont="0" applyFill="0" applyBorder="0" applyAlignment="0" applyProtection="0"/>
    <xf numFmtId="0" fontId="4" fillId="0" borderId="0"/>
  </cellStyleXfs>
  <cellXfs count="100">
    <xf numFmtId="0" fontId="0" fillId="0" borderId="0" xfId="0"/>
    <xf numFmtId="0" fontId="2" fillId="0" borderId="1" xfId="6" applyFont="1" applyBorder="1" applyAlignment="1">
      <alignment horizontal="center" wrapText="1"/>
    </xf>
    <xf numFmtId="0" fontId="1" fillId="0" borderId="0" xfId="6" applyFont="1" applyAlignment="1">
      <alignment horizontal="center"/>
    </xf>
    <xf numFmtId="0" fontId="1" fillId="0" borderId="0" xfId="6" applyFont="1"/>
    <xf numFmtId="0" fontId="0" fillId="0" borderId="1" xfId="6" applyFont="1" applyBorder="1" applyAlignment="1">
      <alignment wrapText="1"/>
    </xf>
    <xf numFmtId="165" fontId="0" fillId="0" borderId="1" xfId="6" applyNumberFormat="1" applyFont="1" applyBorder="1"/>
    <xf numFmtId="0" fontId="3" fillId="0" borderId="2" xfId="6" applyFont="1" applyBorder="1"/>
    <xf numFmtId="164" fontId="0" fillId="0" borderId="1" xfId="6" applyNumberFormat="1" applyFont="1" applyBorder="1"/>
    <xf numFmtId="164" fontId="0" fillId="0" borderId="1" xfId="6" applyNumberFormat="1" applyFont="1" applyBorder="1" applyProtection="1">
      <protection locked="0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7" fillId="0" borderId="1" xfId="6" applyFont="1" applyBorder="1" applyAlignment="1">
      <alignment wrapText="1"/>
    </xf>
    <xf numFmtId="0" fontId="7" fillId="0" borderId="1" xfId="0" applyFont="1" applyBorder="1" applyAlignment="1">
      <alignment vertical="center" wrapText="1"/>
    </xf>
    <xf numFmtId="0" fontId="2" fillId="0" borderId="4" xfId="6" applyFont="1" applyBorder="1" applyAlignment="1">
      <alignment horizontal="center" wrapText="1"/>
    </xf>
    <xf numFmtId="0" fontId="0" fillId="0" borderId="5" xfId="6" applyFont="1" applyBorder="1" applyAlignment="1">
      <alignment wrapText="1"/>
    </xf>
    <xf numFmtId="0" fontId="7" fillId="0" borderId="5" xfId="6" applyFont="1" applyBorder="1" applyAlignment="1">
      <alignment wrapText="1"/>
    </xf>
    <xf numFmtId="165" fontId="0" fillId="0" borderId="5" xfId="6" applyNumberFormat="1" applyFont="1" applyBorder="1"/>
    <xf numFmtId="164" fontId="0" fillId="0" borderId="5" xfId="6" applyNumberFormat="1" applyFont="1" applyBorder="1" applyProtection="1">
      <protection locked="0"/>
    </xf>
    <xf numFmtId="164" fontId="0" fillId="0" borderId="5" xfId="6" applyNumberFormat="1" applyFont="1" applyBorder="1"/>
    <xf numFmtId="164" fontId="3" fillId="2" borderId="6" xfId="6" applyNumberFormat="1" applyFont="1" applyFill="1" applyBorder="1"/>
    <xf numFmtId="164" fontId="3" fillId="2" borderId="7" xfId="6" applyNumberFormat="1" applyFont="1" applyFill="1" applyBorder="1"/>
    <xf numFmtId="164" fontId="3" fillId="2" borderId="8" xfId="6" applyNumberFormat="1" applyFont="1" applyFill="1" applyBorder="1"/>
    <xf numFmtId="0" fontId="0" fillId="0" borderId="4" xfId="0" applyBorder="1" applyAlignment="1">
      <alignment horizontal="left" vertical="center" wrapText="1"/>
    </xf>
    <xf numFmtId="0" fontId="0" fillId="0" borderId="1" xfId="6" applyFont="1" applyBorder="1" applyAlignment="1">
      <alignment horizontal="left" wrapText="1"/>
    </xf>
    <xf numFmtId="0" fontId="0" fillId="0" borderId="0" xfId="6" applyFont="1" applyAlignment="1">
      <alignment wrapText="1"/>
    </xf>
    <xf numFmtId="0" fontId="7" fillId="0" borderId="0" xfId="6" applyFont="1" applyAlignment="1">
      <alignment wrapText="1"/>
    </xf>
    <xf numFmtId="0" fontId="0" fillId="0" borderId="0" xfId="6" applyFont="1" applyAlignment="1">
      <alignment horizontal="left" wrapText="1"/>
    </xf>
    <xf numFmtId="165" fontId="0" fillId="0" borderId="0" xfId="6" applyNumberFormat="1" applyFont="1"/>
    <xf numFmtId="164" fontId="0" fillId="0" borderId="0" xfId="6" applyNumberFormat="1" applyFont="1" applyProtection="1">
      <protection locked="0"/>
    </xf>
    <xf numFmtId="0" fontId="7" fillId="0" borderId="0" xfId="0" applyFont="1"/>
    <xf numFmtId="0" fontId="0" fillId="0" borderId="5" xfId="6" applyFont="1" applyBorder="1" applyAlignment="1">
      <alignment horizontal="left" wrapText="1"/>
    </xf>
    <xf numFmtId="49" fontId="8" fillId="0" borderId="16" xfId="0" applyNumberFormat="1" applyFont="1" applyBorder="1" applyAlignment="1">
      <alignment vertical="center" wrapText="1" shrinkToFit="1" readingOrder="1"/>
    </xf>
    <xf numFmtId="0" fontId="7" fillId="0" borderId="5" xfId="6" applyFont="1" applyBorder="1" applyAlignment="1">
      <alignment horizontal="left" wrapText="1"/>
    </xf>
    <xf numFmtId="0" fontId="3" fillId="2" borderId="7" xfId="6" applyFont="1" applyFill="1" applyBorder="1" applyAlignment="1">
      <alignment horizontal="left"/>
    </xf>
    <xf numFmtId="164" fontId="9" fillId="2" borderId="7" xfId="6" applyNumberFormat="1" applyFont="1" applyFill="1" applyBorder="1"/>
    <xf numFmtId="0" fontId="7" fillId="0" borderId="0" xfId="6" applyFont="1" applyAlignment="1">
      <alignment vertical="center" wrapText="1"/>
    </xf>
    <xf numFmtId="0" fontId="7" fillId="0" borderId="0" xfId="6" applyFont="1" applyAlignment="1">
      <alignment horizontal="left" vertical="top" wrapText="1"/>
    </xf>
    <xf numFmtId="0" fontId="3" fillId="2" borderId="7" xfId="6" applyFont="1" applyFill="1" applyBorder="1"/>
    <xf numFmtId="164" fontId="3" fillId="2" borderId="0" xfId="6" applyNumberFormat="1" applyFont="1" applyFill="1"/>
    <xf numFmtId="0" fontId="7" fillId="0" borderId="0" xfId="6" applyFont="1" applyAlignment="1">
      <alignment wrapText="1" shrinkToFit="1"/>
    </xf>
    <xf numFmtId="0" fontId="0" fillId="0" borderId="0" xfId="6" applyFont="1" applyAlignment="1">
      <alignment wrapText="1" shrinkToFit="1"/>
    </xf>
    <xf numFmtId="49" fontId="7" fillId="0" borderId="1" xfId="6" applyNumberFormat="1" applyFont="1" applyBorder="1" applyAlignment="1">
      <alignment wrapText="1"/>
    </xf>
    <xf numFmtId="49" fontId="7" fillId="0" borderId="5" xfId="6" applyNumberFormat="1" applyFont="1" applyBorder="1" applyAlignment="1">
      <alignment wrapText="1"/>
    </xf>
    <xf numFmtId="0" fontId="0" fillId="0" borderId="0" xfId="0" applyAlignment="1">
      <alignment horizontal="left"/>
    </xf>
    <xf numFmtId="0" fontId="11" fillId="2" borderId="17" xfId="6" applyFont="1" applyFill="1" applyBorder="1" applyAlignment="1">
      <alignment horizontal="right"/>
    </xf>
    <xf numFmtId="164" fontId="11" fillId="2" borderId="18" xfId="6" applyNumberFormat="1" applyFont="1" applyFill="1" applyBorder="1"/>
    <xf numFmtId="0" fontId="11" fillId="2" borderId="19" xfId="6" applyFont="1" applyFill="1" applyBorder="1" applyAlignment="1">
      <alignment horizontal="right"/>
    </xf>
    <xf numFmtId="164" fontId="11" fillId="2" borderId="20" xfId="6" applyNumberFormat="1" applyFont="1" applyFill="1" applyBorder="1"/>
    <xf numFmtId="0" fontId="10" fillId="0" borderId="0" xfId="0" applyFont="1"/>
    <xf numFmtId="49" fontId="11" fillId="0" borderId="11" xfId="6" applyNumberFormat="1" applyFont="1" applyBorder="1" applyAlignment="1">
      <alignment wrapText="1"/>
    </xf>
    <xf numFmtId="0" fontId="11" fillId="0" borderId="1" xfId="6" applyFont="1" applyBorder="1" applyAlignment="1">
      <alignment wrapText="1"/>
    </xf>
    <xf numFmtId="164" fontId="11" fillId="0" borderId="1" xfId="6" applyNumberFormat="1" applyFont="1" applyBorder="1"/>
    <xf numFmtId="164" fontId="11" fillId="0" borderId="12" xfId="6" applyNumberFormat="1" applyFont="1" applyBorder="1"/>
    <xf numFmtId="49" fontId="11" fillId="0" borderId="13" xfId="6" applyNumberFormat="1" applyFont="1" applyBorder="1" applyAlignment="1">
      <alignment wrapText="1"/>
    </xf>
    <xf numFmtId="0" fontId="11" fillId="0" borderId="14" xfId="6" applyFont="1" applyBorder="1" applyAlignment="1">
      <alignment wrapText="1"/>
    </xf>
    <xf numFmtId="164" fontId="11" fillId="0" borderId="14" xfId="6" applyNumberFormat="1" applyFont="1" applyBorder="1"/>
    <xf numFmtId="164" fontId="11" fillId="0" borderId="15" xfId="6" applyNumberFormat="1" applyFont="1" applyBorder="1"/>
    <xf numFmtId="164" fontId="12" fillId="2" borderId="0" xfId="6" applyNumberFormat="1" applyFont="1" applyFill="1"/>
    <xf numFmtId="49" fontId="11" fillId="0" borderId="21" xfId="6" applyNumberFormat="1" applyFont="1" applyBorder="1" applyAlignment="1">
      <alignment wrapText="1"/>
    </xf>
    <xf numFmtId="0" fontId="11" fillId="0" borderId="5" xfId="6" applyFont="1" applyBorder="1" applyAlignment="1">
      <alignment wrapText="1"/>
    </xf>
    <xf numFmtId="164" fontId="11" fillId="0" borderId="5" xfId="6" applyNumberFormat="1" applyFont="1" applyBorder="1"/>
    <xf numFmtId="164" fontId="11" fillId="0" borderId="22" xfId="6" applyNumberFormat="1" applyFont="1" applyBorder="1"/>
    <xf numFmtId="0" fontId="5" fillId="0" borderId="23" xfId="6" applyFont="1" applyBorder="1" applyAlignment="1">
      <alignment horizontal="center" wrapText="1"/>
    </xf>
    <xf numFmtId="0" fontId="5" fillId="0" borderId="24" xfId="6" applyFont="1" applyBorder="1" applyAlignment="1">
      <alignment horizontal="center" wrapText="1"/>
    </xf>
    <xf numFmtId="0" fontId="5" fillId="0" borderId="25" xfId="6" applyFont="1" applyBorder="1" applyAlignment="1">
      <alignment horizontal="center" wrapText="1"/>
    </xf>
    <xf numFmtId="164" fontId="3" fillId="2" borderId="26" xfId="6" applyNumberFormat="1" applyFont="1" applyFill="1" applyBorder="1"/>
    <xf numFmtId="164" fontId="3" fillId="2" borderId="27" xfId="6" applyNumberFormat="1" applyFont="1" applyFill="1" applyBorder="1"/>
    <xf numFmtId="0" fontId="0" fillId="0" borderId="28" xfId="0" applyBorder="1"/>
    <xf numFmtId="0" fontId="0" fillId="0" borderId="29" xfId="0" applyBorder="1"/>
    <xf numFmtId="0" fontId="3" fillId="0" borderId="28" xfId="6" applyFont="1" applyBorder="1"/>
    <xf numFmtId="0" fontId="3" fillId="0" borderId="0" xfId="6" applyFont="1"/>
    <xf numFmtId="0" fontId="3" fillId="0" borderId="29" xfId="6" applyFont="1" applyBorder="1"/>
    <xf numFmtId="164" fontId="3" fillId="2" borderId="28" xfId="6" applyNumberFormat="1" applyFont="1" applyFill="1" applyBorder="1"/>
    <xf numFmtId="164" fontId="3" fillId="2" borderId="29" xfId="6" applyNumberFormat="1" applyFont="1" applyFill="1" applyBorder="1"/>
    <xf numFmtId="0" fontId="0" fillId="0" borderId="30" xfId="0" applyBorder="1"/>
    <xf numFmtId="0" fontId="0" fillId="0" borderId="3" xfId="0" applyBorder="1"/>
    <xf numFmtId="0" fontId="1" fillId="0" borderId="3" xfId="6" applyFont="1" applyBorder="1" applyAlignment="1">
      <alignment horizontal="center"/>
    </xf>
    <xf numFmtId="0" fontId="0" fillId="0" borderId="31" xfId="0" applyBorder="1"/>
    <xf numFmtId="0" fontId="5" fillId="0" borderId="0" xfId="6" applyFont="1"/>
    <xf numFmtId="49" fontId="5" fillId="0" borderId="0" xfId="6" applyNumberFormat="1" applyFont="1"/>
    <xf numFmtId="0" fontId="0" fillId="0" borderId="32" xfId="0" applyBorder="1"/>
    <xf numFmtId="0" fontId="0" fillId="0" borderId="2" xfId="0" applyBorder="1"/>
    <xf numFmtId="0" fontId="1" fillId="0" borderId="2" xfId="6" applyFont="1" applyBorder="1"/>
    <xf numFmtId="0" fontId="0" fillId="0" borderId="33" xfId="0" applyBorder="1"/>
    <xf numFmtId="164" fontId="3" fillId="2" borderId="17" xfId="6" applyNumberFormat="1" applyFont="1" applyFill="1" applyBorder="1"/>
    <xf numFmtId="164" fontId="3" fillId="2" borderId="10" xfId="6" applyNumberFormat="1" applyFont="1" applyFill="1" applyBorder="1"/>
    <xf numFmtId="0" fontId="3" fillId="2" borderId="10" xfId="6" applyFont="1" applyFill="1" applyBorder="1" applyAlignment="1">
      <alignment horizontal="left"/>
    </xf>
    <xf numFmtId="164" fontId="9" fillId="2" borderId="10" xfId="6" applyNumberFormat="1" applyFont="1" applyFill="1" applyBorder="1"/>
    <xf numFmtId="164" fontId="3" fillId="2" borderId="18" xfId="6" applyNumberFormat="1" applyFont="1" applyFill="1" applyBorder="1"/>
    <xf numFmtId="49" fontId="7" fillId="0" borderId="1" xfId="6" applyNumberFormat="1" applyFont="1" applyBorder="1" applyAlignment="1">
      <alignment horizontal="left" wrapText="1"/>
    </xf>
    <xf numFmtId="0" fontId="0" fillId="0" borderId="28" xfId="6" applyFont="1" applyBorder="1" applyAlignment="1">
      <alignment wrapText="1"/>
    </xf>
    <xf numFmtId="164" fontId="0" fillId="0" borderId="29" xfId="6" applyNumberFormat="1" applyFont="1" applyBorder="1"/>
    <xf numFmtId="0" fontId="3" fillId="0" borderId="33" xfId="6" applyFont="1" applyBorder="1"/>
    <xf numFmtId="0" fontId="2" fillId="0" borderId="1" xfId="6" applyFont="1" applyBorder="1" applyAlignment="1">
      <alignment horizontal="center" wrapText="1"/>
    </xf>
    <xf numFmtId="49" fontId="8" fillId="0" borderId="9" xfId="0" applyNumberFormat="1" applyFont="1" applyBorder="1" applyAlignment="1">
      <alignment horizontal="left" vertical="center" wrapText="1" shrinkToFit="1" readingOrder="1"/>
    </xf>
    <xf numFmtId="49" fontId="8" fillId="0" borderId="0" xfId="0" applyNumberFormat="1" applyFont="1" applyAlignment="1">
      <alignment horizontal="left" vertical="center" wrapText="1" shrinkToFit="1" readingOrder="1"/>
    </xf>
    <xf numFmtId="49" fontId="8" fillId="0" borderId="16" xfId="0" applyNumberFormat="1" applyFont="1" applyBorder="1" applyAlignment="1">
      <alignment horizontal="left" vertical="center" wrapText="1" shrinkToFit="1" readingOrder="1"/>
    </xf>
    <xf numFmtId="0" fontId="2" fillId="0" borderId="5" xfId="6" applyFont="1" applyBorder="1" applyAlignment="1">
      <alignment horizontal="center" wrapText="1"/>
    </xf>
    <xf numFmtId="0" fontId="7" fillId="0" borderId="1" xfId="6" applyFont="1" applyFill="1" applyBorder="1" applyAlignment="1">
      <alignment wrapText="1"/>
    </xf>
  </cellXfs>
  <cellStyles count="7">
    <cellStyle name="Comma" xfId="4" xr:uid="{00000000-0005-0000-0000-000004000000}"/>
    <cellStyle name="Comma [0]" xfId="5" xr:uid="{00000000-0005-0000-0000-000005000000}"/>
    <cellStyle name="Currency" xfId="2" xr:uid="{00000000-0005-0000-0000-000002000000}"/>
    <cellStyle name="Currency [0]" xfId="3" xr:uid="{00000000-0005-0000-0000-000003000000}"/>
    <cellStyle name="Normal" xfId="6" xr:uid="{00000000-0005-0000-0000-000000000000}"/>
    <cellStyle name="Normální" xfId="0" builtinId="0"/>
    <cellStyle name="Percent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>
    <pageSetUpPr fitToPage="1"/>
  </sheetPr>
  <dimension ref="A1:H15"/>
  <sheetViews>
    <sheetView topLeftCell="C1" zoomScaleNormal="100" workbookViewId="0">
      <pane ySplit="10" topLeftCell="A11" activePane="bottomLeft" state="frozen"/>
      <selection pane="bottomLeft" activeCell="C8" sqref="C8"/>
    </sheetView>
  </sheetViews>
  <sheetFormatPr defaultColWidth="9.140625" defaultRowHeight="12.75" customHeight="1" x14ac:dyDescent="0.2"/>
  <cols>
    <col min="1" max="1" width="20.7109375" customWidth="1"/>
    <col min="2" max="2" width="87.28515625" customWidth="1"/>
    <col min="3" max="5" width="24.7109375" customWidth="1"/>
  </cols>
  <sheetData>
    <row r="1" spans="1:8" ht="12.75" customHeight="1" x14ac:dyDescent="0.25">
      <c r="A1" s="3"/>
    </row>
    <row r="3" spans="1:8" ht="12.75" customHeight="1" x14ac:dyDescent="0.25">
      <c r="B3" s="2" t="s">
        <v>0</v>
      </c>
    </row>
    <row r="5" spans="1:8" ht="18.75" customHeight="1" x14ac:dyDescent="0.25">
      <c r="B5" s="58" t="s">
        <v>79</v>
      </c>
    </row>
    <row r="6" spans="1:8" ht="17.25" customHeight="1" thickBot="1" x14ac:dyDescent="0.25">
      <c r="B6" s="30" t="s">
        <v>174</v>
      </c>
      <c r="G6" t="s">
        <v>1</v>
      </c>
      <c r="H6">
        <v>0</v>
      </c>
    </row>
    <row r="7" spans="1:8" ht="15" customHeight="1" x14ac:dyDescent="0.25">
      <c r="B7" s="45" t="s">
        <v>181</v>
      </c>
      <c r="C7" s="46">
        <f>SUM(C11:C15)</f>
        <v>0</v>
      </c>
      <c r="G7" t="s">
        <v>2</v>
      </c>
      <c r="H7">
        <v>15</v>
      </c>
    </row>
    <row r="8" spans="1:8" ht="21.75" customHeight="1" thickBot="1" x14ac:dyDescent="0.3">
      <c r="B8" s="47" t="s">
        <v>182</v>
      </c>
      <c r="C8" s="48">
        <f>SUM(E11:E15)</f>
        <v>0</v>
      </c>
      <c r="G8" t="s">
        <v>3</v>
      </c>
      <c r="H8">
        <v>21</v>
      </c>
    </row>
    <row r="9" spans="1:8" ht="12.75" customHeight="1" thickBot="1" x14ac:dyDescent="0.25">
      <c r="B9" s="49"/>
      <c r="C9" s="49"/>
    </row>
    <row r="10" spans="1:8" ht="22.5" customHeight="1" thickBot="1" x14ac:dyDescent="0.3">
      <c r="A10" s="63" t="s">
        <v>4</v>
      </c>
      <c r="B10" s="64" t="s">
        <v>5</v>
      </c>
      <c r="C10" s="64" t="s">
        <v>19</v>
      </c>
      <c r="D10" s="64" t="s">
        <v>6</v>
      </c>
      <c r="E10" s="65" t="s">
        <v>189</v>
      </c>
    </row>
    <row r="11" spans="1:8" ht="23.25" customHeight="1" x14ac:dyDescent="0.25">
      <c r="A11" s="59" t="s">
        <v>81</v>
      </c>
      <c r="B11" s="60" t="s">
        <v>175</v>
      </c>
      <c r="C11" s="61">
        <f>'001'!I50</f>
        <v>0</v>
      </c>
      <c r="D11" s="61">
        <f>C11*0.21</f>
        <v>0</v>
      </c>
      <c r="E11" s="62">
        <f>C11+D11</f>
        <v>0</v>
      </c>
    </row>
    <row r="12" spans="1:8" ht="21.75" customHeight="1" x14ac:dyDescent="0.25">
      <c r="A12" s="50" t="s">
        <v>93</v>
      </c>
      <c r="B12" s="51" t="s">
        <v>177</v>
      </c>
      <c r="C12" s="52">
        <f>'002'!I54</f>
        <v>0</v>
      </c>
      <c r="D12" s="52">
        <f t="shared" ref="D12:D15" si="0">C12*0.21</f>
        <v>0</v>
      </c>
      <c r="E12" s="53">
        <f>C12+D12</f>
        <v>0</v>
      </c>
    </row>
    <row r="13" spans="1:8" ht="17.25" customHeight="1" x14ac:dyDescent="0.25">
      <c r="A13" s="50" t="s">
        <v>98</v>
      </c>
      <c r="B13" s="51" t="s">
        <v>179</v>
      </c>
      <c r="C13" s="52">
        <f>'201.1'!I55</f>
        <v>0</v>
      </c>
      <c r="D13" s="52">
        <f t="shared" si="0"/>
        <v>0</v>
      </c>
      <c r="E13" s="53">
        <f>C13+D13</f>
        <v>0</v>
      </c>
    </row>
    <row r="14" spans="1:8" ht="18.75" customHeight="1" x14ac:dyDescent="0.25">
      <c r="A14" s="50" t="s">
        <v>129</v>
      </c>
      <c r="B14" s="51" t="s">
        <v>130</v>
      </c>
      <c r="C14" s="52">
        <f>'201.2'!I58</f>
        <v>0</v>
      </c>
      <c r="D14" s="52">
        <f t="shared" si="0"/>
        <v>0</v>
      </c>
      <c r="E14" s="53">
        <f>C14+D14</f>
        <v>0</v>
      </c>
    </row>
    <row r="15" spans="1:8" ht="18.75" customHeight="1" thickBot="1" x14ac:dyDescent="0.3">
      <c r="A15" s="54" t="s">
        <v>76</v>
      </c>
      <c r="B15" s="55" t="s">
        <v>180</v>
      </c>
      <c r="C15" s="56">
        <f>'999'!I35</f>
        <v>0</v>
      </c>
      <c r="D15" s="56">
        <f t="shared" si="0"/>
        <v>0</v>
      </c>
      <c r="E15" s="57">
        <f>C15+D15</f>
        <v>0</v>
      </c>
    </row>
  </sheetData>
  <sheetProtection formatColumns="0"/>
  <hyperlinks>
    <hyperlink ref="A12" location="#'801'!A1" tooltip="Odkaz na stranku objektu [801]" display="801" xr:uid="{00000000-0004-0000-0000-000001000000}"/>
    <hyperlink ref="A13" location="#'802'!A1" tooltip="Odkaz na stranku objektu [802]" display="802" xr:uid="{00000000-0004-0000-0000-000002000000}"/>
    <hyperlink ref="A14" location="#'999'!A1" tooltip="Odkaz na stranku objektu [999]" display="999" xr:uid="{00000000-0004-0000-0000-000003000000}"/>
  </hyperlinks>
  <pageMargins left="0.75" right="0.75" top="1" bottom="1" header="0.5" footer="0.5"/>
  <pageSetup paperSize="9" scale="43" fitToHeight="0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2">
    <pageSetUpPr fitToPage="1"/>
  </sheetPr>
  <dimension ref="A1:T50"/>
  <sheetViews>
    <sheetView zoomScaleNormal="100" workbookViewId="0">
      <pane ySplit="10" topLeftCell="A11" activePane="bottomLeft" state="frozen"/>
      <selection pane="bottomLeft" activeCell="Q20" sqref="Q20"/>
    </sheetView>
  </sheetViews>
  <sheetFormatPr defaultColWidth="9.140625" defaultRowHeight="12.75" customHeight="1" x14ac:dyDescent="0.2"/>
  <cols>
    <col min="1" max="1" width="6.7109375" customWidth="1"/>
    <col min="2" max="2" width="20.7109375" customWidth="1"/>
    <col min="3" max="3" width="15.7109375" customWidth="1"/>
    <col min="4" max="4" width="12.7109375" customWidth="1"/>
    <col min="5" max="5" width="75.7109375" customWidth="1"/>
    <col min="6" max="6" width="9.7109375" customWidth="1"/>
    <col min="7" max="7" width="12.7109375" customWidth="1"/>
    <col min="8" max="8" width="14.7109375" customWidth="1"/>
    <col min="9" max="9" width="17.5703125" customWidth="1"/>
    <col min="15" max="16" width="9.140625" hidden="1" customWidth="1"/>
  </cols>
  <sheetData>
    <row r="1" spans="1:20" ht="12.75" customHeight="1" x14ac:dyDescent="0.25">
      <c r="A1" s="3"/>
    </row>
    <row r="2" spans="1:20" ht="16.5" customHeight="1" x14ac:dyDescent="0.25">
      <c r="A2" s="75"/>
      <c r="B2" s="76"/>
      <c r="C2" s="77" t="s">
        <v>7</v>
      </c>
      <c r="D2" s="76"/>
      <c r="E2" s="76"/>
      <c r="F2" s="76"/>
      <c r="G2" s="76"/>
      <c r="H2" s="76"/>
      <c r="I2" s="78"/>
    </row>
    <row r="3" spans="1:20" ht="12.75" customHeight="1" x14ac:dyDescent="0.2">
      <c r="A3" s="68"/>
      <c r="I3" s="69"/>
    </row>
    <row r="4" spans="1:20" ht="14.25" customHeight="1" x14ac:dyDescent="0.25">
      <c r="A4" s="68" t="s">
        <v>8</v>
      </c>
      <c r="C4" s="3"/>
      <c r="D4" s="3"/>
      <c r="E4" s="79" t="s">
        <v>80</v>
      </c>
      <c r="I4" s="69"/>
    </row>
    <row r="5" spans="1:20" ht="15" customHeight="1" x14ac:dyDescent="0.25">
      <c r="A5" s="68" t="s">
        <v>9</v>
      </c>
      <c r="C5" s="80" t="s">
        <v>81</v>
      </c>
      <c r="D5" s="3"/>
      <c r="E5" s="79" t="s">
        <v>82</v>
      </c>
      <c r="I5" s="69"/>
    </row>
    <row r="6" spans="1:20" ht="14.25" customHeight="1" x14ac:dyDescent="0.25">
      <c r="A6" s="68" t="s">
        <v>10</v>
      </c>
      <c r="C6" s="80" t="s">
        <v>81</v>
      </c>
      <c r="D6" s="3"/>
      <c r="E6" s="79" t="s">
        <v>82</v>
      </c>
      <c r="I6" s="69"/>
    </row>
    <row r="7" spans="1:20" ht="12.75" customHeight="1" x14ac:dyDescent="0.25">
      <c r="A7" s="81"/>
      <c r="B7" s="82"/>
      <c r="C7" s="83"/>
      <c r="D7" s="83"/>
      <c r="E7" s="83"/>
      <c r="F7" s="82"/>
      <c r="G7" s="82"/>
      <c r="H7" s="82"/>
      <c r="I7" s="84"/>
    </row>
    <row r="8" spans="1:20" ht="12.75" customHeight="1" x14ac:dyDescent="0.2">
      <c r="A8" s="94" t="s">
        <v>11</v>
      </c>
      <c r="B8" s="94" t="s">
        <v>13</v>
      </c>
      <c r="C8" s="94" t="s">
        <v>14</v>
      </c>
      <c r="D8" s="94" t="s">
        <v>15</v>
      </c>
      <c r="E8" s="94" t="s">
        <v>16</v>
      </c>
      <c r="F8" s="94" t="s">
        <v>17</v>
      </c>
      <c r="G8" s="94" t="s">
        <v>18</v>
      </c>
      <c r="H8" s="94" t="s">
        <v>19</v>
      </c>
      <c r="I8" s="94"/>
      <c r="O8" t="s">
        <v>22</v>
      </c>
      <c r="P8" t="s">
        <v>6</v>
      </c>
    </row>
    <row r="9" spans="1:20" ht="14.25" x14ac:dyDescent="0.2">
      <c r="A9" s="94"/>
      <c r="B9" s="94"/>
      <c r="C9" s="94"/>
      <c r="D9" s="94"/>
      <c r="E9" s="94"/>
      <c r="F9" s="94"/>
      <c r="G9" s="94"/>
      <c r="H9" s="1" t="s">
        <v>20</v>
      </c>
      <c r="I9" s="1" t="s">
        <v>21</v>
      </c>
      <c r="O9" t="s">
        <v>6</v>
      </c>
    </row>
    <row r="10" spans="1:20" ht="15" thickBot="1" x14ac:dyDescent="0.25">
      <c r="A10" s="14" t="s">
        <v>12</v>
      </c>
      <c r="B10" s="14" t="s">
        <v>23</v>
      </c>
      <c r="C10" s="14" t="s">
        <v>24</v>
      </c>
      <c r="D10" s="14" t="s">
        <v>25</v>
      </c>
      <c r="E10" s="14" t="s">
        <v>26</v>
      </c>
      <c r="F10" s="14" t="s">
        <v>27</v>
      </c>
      <c r="G10" s="14" t="s">
        <v>28</v>
      </c>
      <c r="H10" s="14" t="s">
        <v>29</v>
      </c>
      <c r="I10" s="14" t="s">
        <v>30</v>
      </c>
    </row>
    <row r="11" spans="1:20" ht="12.75" customHeight="1" thickBot="1" x14ac:dyDescent="0.25">
      <c r="A11" s="66"/>
      <c r="B11" s="21"/>
      <c r="C11" s="21" t="s">
        <v>32</v>
      </c>
      <c r="D11" s="21"/>
      <c r="E11" s="21" t="s">
        <v>31</v>
      </c>
      <c r="F11" s="21"/>
      <c r="G11" s="21"/>
      <c r="H11" s="21"/>
      <c r="I11" s="67">
        <f>SUM(I12:I18)</f>
        <v>0</v>
      </c>
      <c r="P11" t="e">
        <f>ROUND(SUM(#REF!),2)</f>
        <v>#REF!</v>
      </c>
    </row>
    <row r="12" spans="1:20" x14ac:dyDescent="0.2">
      <c r="A12" s="15">
        <v>1</v>
      </c>
      <c r="B12" s="16" t="s">
        <v>87</v>
      </c>
      <c r="C12" s="43" t="s">
        <v>34</v>
      </c>
      <c r="D12" s="15" t="s">
        <v>12</v>
      </c>
      <c r="E12" s="15" t="s">
        <v>35</v>
      </c>
      <c r="F12" s="15" t="s">
        <v>36</v>
      </c>
      <c r="G12" s="17">
        <v>1</v>
      </c>
      <c r="H12" s="18">
        <v>0</v>
      </c>
      <c r="I12" s="19">
        <f>ROUND((H12*G12),2)</f>
        <v>0</v>
      </c>
      <c r="O12">
        <f>REKAPITULACE!H8</f>
        <v>21</v>
      </c>
      <c r="P12">
        <f>O12/100*I12</f>
        <v>0</v>
      </c>
    </row>
    <row r="13" spans="1:20" ht="63.75" x14ac:dyDescent="0.2">
      <c r="A13" s="68"/>
      <c r="E13" s="41" t="s">
        <v>37</v>
      </c>
      <c r="I13" s="69"/>
      <c r="T13" s="44"/>
    </row>
    <row r="14" spans="1:20" ht="17.25" customHeight="1" x14ac:dyDescent="0.2">
      <c r="A14" s="68"/>
      <c r="E14" s="41" t="s">
        <v>38</v>
      </c>
      <c r="I14" s="69"/>
    </row>
    <row r="15" spans="1:20" x14ac:dyDescent="0.2">
      <c r="A15" s="4">
        <v>2</v>
      </c>
      <c r="B15" s="12" t="s">
        <v>87</v>
      </c>
      <c r="C15" s="42" t="s">
        <v>34</v>
      </c>
      <c r="D15" s="4" t="s">
        <v>23</v>
      </c>
      <c r="E15" s="9" t="s">
        <v>35</v>
      </c>
      <c r="F15" s="4" t="s">
        <v>36</v>
      </c>
      <c r="G15" s="5">
        <v>1</v>
      </c>
      <c r="H15" s="8">
        <v>0</v>
      </c>
      <c r="I15" s="7">
        <f>ROUND((H15*G15),2)</f>
        <v>0</v>
      </c>
      <c r="O15">
        <f>REKAPITULACE!H8</f>
        <v>21</v>
      </c>
      <c r="P15">
        <f>O15/100*I15</f>
        <v>0</v>
      </c>
    </row>
    <row r="16" spans="1:20" x14ac:dyDescent="0.2">
      <c r="A16" s="68"/>
      <c r="E16" s="10" t="s">
        <v>41</v>
      </c>
      <c r="I16" s="69"/>
    </row>
    <row r="17" spans="1:16" ht="51" x14ac:dyDescent="0.2">
      <c r="A17" s="68"/>
      <c r="E17" s="11" t="s">
        <v>88</v>
      </c>
      <c r="I17" s="69"/>
    </row>
    <row r="18" spans="1:16" x14ac:dyDescent="0.2">
      <c r="A18" s="4">
        <v>3</v>
      </c>
      <c r="B18" s="12" t="s">
        <v>87</v>
      </c>
      <c r="C18" s="42" t="s">
        <v>34</v>
      </c>
      <c r="D18" s="4"/>
      <c r="E18" s="13" t="s">
        <v>83</v>
      </c>
      <c r="F18" s="4" t="s">
        <v>36</v>
      </c>
      <c r="G18" s="5">
        <v>1</v>
      </c>
      <c r="H18" s="8">
        <v>0</v>
      </c>
      <c r="I18" s="7">
        <f>ROUND((H18*G18),2)</f>
        <v>0</v>
      </c>
    </row>
    <row r="19" spans="1:16" x14ac:dyDescent="0.2">
      <c r="A19" s="68"/>
      <c r="E19" s="11" t="s">
        <v>85</v>
      </c>
      <c r="I19" s="69"/>
    </row>
    <row r="20" spans="1:16" ht="90" thickBot="1" x14ac:dyDescent="0.25">
      <c r="A20" s="68"/>
      <c r="E20" s="23" t="s">
        <v>86</v>
      </c>
      <c r="I20" s="69"/>
    </row>
    <row r="21" spans="1:16" ht="12.75" customHeight="1" thickBot="1" x14ac:dyDescent="0.25">
      <c r="A21" s="66"/>
      <c r="B21" s="21"/>
      <c r="C21" s="21" t="s">
        <v>30</v>
      </c>
      <c r="D21" s="21"/>
      <c r="E21" s="21" t="s">
        <v>39</v>
      </c>
      <c r="F21" s="21"/>
      <c r="G21" s="21"/>
      <c r="H21" s="21"/>
      <c r="I21" s="67">
        <f>SUM(I22:I39)</f>
        <v>0</v>
      </c>
      <c r="P21" t="e">
        <f>ROUND(SUM(P7:P20),2)</f>
        <v>#REF!</v>
      </c>
    </row>
    <row r="22" spans="1:16" x14ac:dyDescent="0.2">
      <c r="A22" s="15">
        <v>4</v>
      </c>
      <c r="B22" s="16" t="s">
        <v>87</v>
      </c>
      <c r="C22" s="15" t="s">
        <v>40</v>
      </c>
      <c r="D22" s="15" t="s">
        <v>41</v>
      </c>
      <c r="E22" s="15" t="s">
        <v>42</v>
      </c>
      <c r="F22" s="15" t="s">
        <v>43</v>
      </c>
      <c r="G22" s="17">
        <v>240</v>
      </c>
      <c r="H22" s="18">
        <v>0</v>
      </c>
      <c r="I22" s="19">
        <f>ROUND((H22*G22),2)</f>
        <v>0</v>
      </c>
      <c r="O22">
        <f>REKAPITULACE!H8</f>
        <v>21</v>
      </c>
      <c r="P22">
        <f>O22/100*I22</f>
        <v>0</v>
      </c>
    </row>
    <row r="23" spans="1:16" ht="25.5" x14ac:dyDescent="0.2">
      <c r="A23" s="68"/>
      <c r="E23" s="40" t="s">
        <v>89</v>
      </c>
      <c r="I23" s="69"/>
    </row>
    <row r="24" spans="1:16" ht="63" customHeight="1" x14ac:dyDescent="0.2">
      <c r="A24" s="68"/>
      <c r="E24" s="41" t="s">
        <v>44</v>
      </c>
      <c r="I24" s="69"/>
    </row>
    <row r="25" spans="1:16" x14ac:dyDescent="0.2">
      <c r="A25" s="4">
        <v>5</v>
      </c>
      <c r="B25" s="12" t="s">
        <v>87</v>
      </c>
      <c r="C25" s="4" t="s">
        <v>49</v>
      </c>
      <c r="D25" s="4" t="s">
        <v>41</v>
      </c>
      <c r="E25" s="4" t="s">
        <v>50</v>
      </c>
      <c r="F25" s="4" t="s">
        <v>43</v>
      </c>
      <c r="G25" s="5">
        <v>240</v>
      </c>
      <c r="H25" s="8">
        <v>0</v>
      </c>
      <c r="I25" s="7">
        <f>ROUND((H25*G25),2)</f>
        <v>0</v>
      </c>
      <c r="O25">
        <f>REKAPITULACE!H8</f>
        <v>21</v>
      </c>
      <c r="P25">
        <f>O25/100*I25</f>
        <v>0</v>
      </c>
    </row>
    <row r="26" spans="1:16" ht="25.5" x14ac:dyDescent="0.2">
      <c r="A26" s="68"/>
      <c r="E26" s="40" t="s">
        <v>89</v>
      </c>
      <c r="I26" s="69"/>
    </row>
    <row r="27" spans="1:16" ht="25.5" x14ac:dyDescent="0.2">
      <c r="A27" s="68"/>
      <c r="E27" s="41" t="s">
        <v>51</v>
      </c>
      <c r="I27" s="69"/>
    </row>
    <row r="28" spans="1:16" x14ac:dyDescent="0.2">
      <c r="A28" s="4">
        <v>6</v>
      </c>
      <c r="B28" s="12" t="s">
        <v>87</v>
      </c>
      <c r="C28" s="4" t="s">
        <v>45</v>
      </c>
      <c r="D28" s="4" t="s">
        <v>41</v>
      </c>
      <c r="E28" s="4" t="s">
        <v>46</v>
      </c>
      <c r="F28" s="4" t="s">
        <v>47</v>
      </c>
      <c r="G28" s="5">
        <v>14400</v>
      </c>
      <c r="H28" s="8">
        <v>0</v>
      </c>
      <c r="I28" s="7">
        <f>ROUND((H28*G28),2)</f>
        <v>0</v>
      </c>
      <c r="O28">
        <f>REKAPITULACE!H14</f>
        <v>0</v>
      </c>
      <c r="P28">
        <f>O28/100*I28</f>
        <v>0</v>
      </c>
    </row>
    <row r="29" spans="1:16" ht="38.25" x14ac:dyDescent="0.2">
      <c r="A29" s="68"/>
      <c r="E29" s="40" t="s">
        <v>90</v>
      </c>
      <c r="I29" s="69"/>
    </row>
    <row r="30" spans="1:16" ht="25.5" x14ac:dyDescent="0.2">
      <c r="A30" s="68"/>
      <c r="E30" s="41" t="s">
        <v>48</v>
      </c>
      <c r="I30" s="69"/>
    </row>
    <row r="31" spans="1:16" ht="25.5" x14ac:dyDescent="0.2">
      <c r="A31" s="4">
        <v>7</v>
      </c>
      <c r="B31" s="12" t="s">
        <v>87</v>
      </c>
      <c r="C31" s="12" t="s">
        <v>52</v>
      </c>
      <c r="D31" s="4" t="s">
        <v>41</v>
      </c>
      <c r="E31" s="4" t="s">
        <v>53</v>
      </c>
      <c r="F31" s="4" t="s">
        <v>43</v>
      </c>
      <c r="G31" s="5">
        <v>220</v>
      </c>
      <c r="H31" s="8">
        <v>0</v>
      </c>
      <c r="I31" s="7">
        <f>ROUND((H31*G31),2)</f>
        <v>0</v>
      </c>
      <c r="O31">
        <f>REKAPITULACE!H8</f>
        <v>21</v>
      </c>
      <c r="P31">
        <f>O31/100*I31</f>
        <v>0</v>
      </c>
    </row>
    <row r="32" spans="1:16" ht="38.25" x14ac:dyDescent="0.2">
      <c r="A32" s="68"/>
      <c r="E32" s="40" t="s">
        <v>91</v>
      </c>
      <c r="I32" s="69"/>
    </row>
    <row r="33" spans="1:16" ht="76.5" x14ac:dyDescent="0.2">
      <c r="A33" s="68"/>
      <c r="E33" s="41" t="s">
        <v>54</v>
      </c>
      <c r="I33" s="69"/>
    </row>
    <row r="34" spans="1:16" x14ac:dyDescent="0.2">
      <c r="A34" s="4">
        <v>8</v>
      </c>
      <c r="B34" s="12" t="s">
        <v>87</v>
      </c>
      <c r="C34" s="4" t="s">
        <v>58</v>
      </c>
      <c r="D34" s="4" t="s">
        <v>41</v>
      </c>
      <c r="E34" s="4" t="s">
        <v>59</v>
      </c>
      <c r="F34" s="4" t="s">
        <v>43</v>
      </c>
      <c r="G34" s="5">
        <v>220</v>
      </c>
      <c r="H34" s="8">
        <v>0</v>
      </c>
      <c r="I34" s="7">
        <f>ROUND((H34*G34),2)</f>
        <v>0</v>
      </c>
      <c r="O34">
        <f>REKAPITULACE!H8</f>
        <v>21</v>
      </c>
      <c r="P34">
        <f>O34/100*I34</f>
        <v>0</v>
      </c>
    </row>
    <row r="35" spans="1:16" ht="38.25" x14ac:dyDescent="0.2">
      <c r="A35" s="68"/>
      <c r="E35" s="40" t="s">
        <v>91</v>
      </c>
      <c r="I35" s="69"/>
    </row>
    <row r="36" spans="1:16" ht="38.25" x14ac:dyDescent="0.2">
      <c r="A36" s="68"/>
      <c r="E36" s="41" t="s">
        <v>60</v>
      </c>
      <c r="I36" s="69"/>
    </row>
    <row r="37" spans="1:16" ht="15" customHeight="1" x14ac:dyDescent="0.2">
      <c r="A37" s="4">
        <v>9</v>
      </c>
      <c r="B37" s="12" t="s">
        <v>87</v>
      </c>
      <c r="C37" s="4" t="s">
        <v>55</v>
      </c>
      <c r="D37" s="4" t="s">
        <v>41</v>
      </c>
      <c r="E37" s="4" t="s">
        <v>56</v>
      </c>
      <c r="F37" s="4" t="s">
        <v>47</v>
      </c>
      <c r="G37" s="5">
        <v>13200</v>
      </c>
      <c r="H37" s="8">
        <v>0</v>
      </c>
      <c r="I37" s="7">
        <f>ROUND((H37*G37),2)</f>
        <v>0</v>
      </c>
      <c r="O37">
        <f>REKAPITULACE!H14</f>
        <v>0</v>
      </c>
      <c r="P37">
        <f>O37/100*I37</f>
        <v>0</v>
      </c>
    </row>
    <row r="38" spans="1:16" ht="38.25" x14ac:dyDescent="0.2">
      <c r="A38" s="68"/>
      <c r="E38" s="40" t="s">
        <v>92</v>
      </c>
      <c r="I38" s="69"/>
    </row>
    <row r="39" spans="1:16" ht="25.5" x14ac:dyDescent="0.2">
      <c r="A39" s="68"/>
      <c r="E39" s="41" t="s">
        <v>57</v>
      </c>
      <c r="I39" s="69"/>
    </row>
    <row r="40" spans="1:16" ht="12.75" customHeight="1" thickBot="1" x14ac:dyDescent="0.25">
      <c r="A40" s="68"/>
      <c r="I40" s="69"/>
    </row>
    <row r="41" spans="1:16" ht="12.75" customHeight="1" thickBot="1" x14ac:dyDescent="0.25">
      <c r="A41" s="66"/>
      <c r="B41" s="21"/>
      <c r="C41" s="21"/>
      <c r="D41" s="21"/>
      <c r="E41" s="21" t="s">
        <v>61</v>
      </c>
      <c r="F41" s="21"/>
      <c r="G41" s="21"/>
      <c r="H41" s="21"/>
      <c r="I41" s="67">
        <f>I11+I21</f>
        <v>0</v>
      </c>
      <c r="P41" t="e">
        <f>+#REF!+#REF!</f>
        <v>#REF!</v>
      </c>
    </row>
    <row r="42" spans="1:16" ht="12.75" customHeight="1" x14ac:dyDescent="0.2">
      <c r="A42" s="68"/>
      <c r="I42" s="69"/>
    </row>
    <row r="43" spans="1:16" ht="12.75" customHeight="1" x14ac:dyDescent="0.2">
      <c r="A43" s="70" t="s">
        <v>62</v>
      </c>
      <c r="B43" s="71"/>
      <c r="C43" s="71"/>
      <c r="D43" s="71"/>
      <c r="E43" s="71"/>
      <c r="F43" s="71"/>
      <c r="G43" s="71"/>
      <c r="H43" s="71"/>
      <c r="I43" s="72"/>
    </row>
    <row r="44" spans="1:16" ht="12.75" customHeight="1" x14ac:dyDescent="0.2">
      <c r="A44" s="70"/>
      <c r="B44" s="71"/>
      <c r="C44" s="71"/>
      <c r="D44" s="71"/>
      <c r="E44" s="71" t="s">
        <v>63</v>
      </c>
      <c r="F44" s="71"/>
      <c r="G44" s="71"/>
      <c r="H44" s="71"/>
      <c r="I44" s="72"/>
    </row>
    <row r="45" spans="1:16" ht="12.75" customHeight="1" x14ac:dyDescent="0.2">
      <c r="A45" s="73"/>
      <c r="B45" s="39"/>
      <c r="C45" s="39"/>
      <c r="D45" s="39"/>
      <c r="E45" s="39" t="s">
        <v>64</v>
      </c>
      <c r="F45" s="39"/>
      <c r="G45" s="39"/>
      <c r="H45" s="39"/>
      <c r="I45" s="74">
        <v>0</v>
      </c>
      <c r="P45">
        <v>0</v>
      </c>
    </row>
    <row r="46" spans="1:16" ht="12.75" customHeight="1" x14ac:dyDescent="0.2">
      <c r="A46" s="73"/>
      <c r="B46" s="39"/>
      <c r="C46" s="39"/>
      <c r="D46" s="39"/>
      <c r="E46" s="39" t="s">
        <v>65</v>
      </c>
      <c r="F46" s="39"/>
      <c r="G46" s="39"/>
      <c r="H46" s="39"/>
      <c r="I46" s="74"/>
    </row>
    <row r="47" spans="1:16" ht="12.75" customHeight="1" x14ac:dyDescent="0.2">
      <c r="A47" s="73"/>
      <c r="B47" s="39"/>
      <c r="C47" s="39"/>
      <c r="D47" s="39"/>
      <c r="E47" s="39" t="s">
        <v>66</v>
      </c>
      <c r="F47" s="39"/>
      <c r="G47" s="39"/>
      <c r="H47" s="39"/>
      <c r="I47" s="74">
        <v>0</v>
      </c>
      <c r="P47">
        <v>0</v>
      </c>
    </row>
    <row r="48" spans="1:16" ht="12.75" customHeight="1" x14ac:dyDescent="0.2">
      <c r="A48" s="73"/>
      <c r="B48" s="39"/>
      <c r="C48" s="39"/>
      <c r="D48" s="39"/>
      <c r="E48" s="39" t="s">
        <v>67</v>
      </c>
      <c r="F48" s="39"/>
      <c r="G48" s="39"/>
      <c r="H48" s="39"/>
      <c r="I48" s="74">
        <f>I45+I47</f>
        <v>0</v>
      </c>
      <c r="P48">
        <f>P45+P47</f>
        <v>0</v>
      </c>
    </row>
    <row r="49" spans="1:16" ht="12.75" customHeight="1" thickBot="1" x14ac:dyDescent="0.25">
      <c r="A49" s="68"/>
      <c r="I49" s="69"/>
    </row>
    <row r="50" spans="1:16" ht="12.75" customHeight="1" thickBot="1" x14ac:dyDescent="0.25">
      <c r="A50" s="20"/>
      <c r="B50" s="21"/>
      <c r="C50" s="21"/>
      <c r="D50" s="21"/>
      <c r="E50" s="21" t="s">
        <v>67</v>
      </c>
      <c r="F50" s="21"/>
      <c r="G50" s="21"/>
      <c r="H50" s="21"/>
      <c r="I50" s="22">
        <f>I41</f>
        <v>0</v>
      </c>
      <c r="P50" t="e">
        <f>P41+P48</f>
        <v>#REF!</v>
      </c>
    </row>
  </sheetData>
  <sheetProtection formatColumns="0"/>
  <mergeCells count="8">
    <mergeCell ref="F8:F9"/>
    <mergeCell ref="G8:G9"/>
    <mergeCell ref="H8:I8"/>
    <mergeCell ref="A8:A9"/>
    <mergeCell ref="B8:B9"/>
    <mergeCell ref="C8:C9"/>
    <mergeCell ref="D8:D9"/>
    <mergeCell ref="E8:E9"/>
  </mergeCells>
  <pageMargins left="0.75" right="0.75" top="1" bottom="1" header="0.5" footer="0.5"/>
  <pageSetup paperSize="9" scale="45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0C0A53-BAC2-4252-A99E-D16F1899CDE9}">
  <sheetPr codeName="List6">
    <pageSetUpPr fitToPage="1"/>
  </sheetPr>
  <dimension ref="A1:P54"/>
  <sheetViews>
    <sheetView workbookViewId="0">
      <pane ySplit="10" topLeftCell="A11" activePane="bottomLeft" state="frozen"/>
      <selection pane="bottomLeft" activeCell="Q38" sqref="Q38"/>
    </sheetView>
  </sheetViews>
  <sheetFormatPr defaultColWidth="9.140625" defaultRowHeight="12.75" customHeight="1" x14ac:dyDescent="0.2"/>
  <cols>
    <col min="1" max="1" width="6.7109375" customWidth="1"/>
    <col min="2" max="2" width="20.7109375" customWidth="1"/>
    <col min="3" max="3" width="15.7109375" customWidth="1"/>
    <col min="4" max="4" width="12.7109375" customWidth="1"/>
    <col min="5" max="5" width="75.7109375" customWidth="1"/>
    <col min="6" max="6" width="9.7109375" customWidth="1"/>
    <col min="7" max="7" width="12.7109375" customWidth="1"/>
    <col min="8" max="9" width="14.7109375" customWidth="1"/>
    <col min="15" max="16" width="9.140625" hidden="1" customWidth="1"/>
  </cols>
  <sheetData>
    <row r="1" spans="1:16" ht="12.75" customHeight="1" x14ac:dyDescent="0.25">
      <c r="A1" s="3"/>
    </row>
    <row r="2" spans="1:16" ht="15.75" customHeight="1" x14ac:dyDescent="0.25">
      <c r="A2" s="75"/>
      <c r="B2" s="76"/>
      <c r="C2" s="77" t="s">
        <v>7</v>
      </c>
      <c r="D2" s="76"/>
      <c r="E2" s="76"/>
      <c r="F2" s="76"/>
      <c r="G2" s="76"/>
      <c r="H2" s="76"/>
      <c r="I2" s="78"/>
    </row>
    <row r="3" spans="1:16" ht="12.75" customHeight="1" x14ac:dyDescent="0.2">
      <c r="A3" s="68"/>
      <c r="I3" s="69"/>
    </row>
    <row r="4" spans="1:16" ht="14.25" customHeight="1" x14ac:dyDescent="0.25">
      <c r="A4" s="68" t="s">
        <v>8</v>
      </c>
      <c r="C4" s="3"/>
      <c r="D4" s="3"/>
      <c r="E4" s="79" t="s">
        <v>80</v>
      </c>
      <c r="I4" s="69"/>
    </row>
    <row r="5" spans="1:16" ht="15" customHeight="1" x14ac:dyDescent="0.25">
      <c r="A5" s="68" t="s">
        <v>9</v>
      </c>
      <c r="C5" s="80" t="s">
        <v>93</v>
      </c>
      <c r="D5" s="3"/>
      <c r="E5" s="79" t="s">
        <v>176</v>
      </c>
      <c r="I5" s="69"/>
    </row>
    <row r="6" spans="1:16" ht="15" customHeight="1" x14ac:dyDescent="0.25">
      <c r="A6" s="68" t="s">
        <v>10</v>
      </c>
      <c r="C6" s="80" t="s">
        <v>93</v>
      </c>
      <c r="D6" s="3"/>
      <c r="E6" s="79" t="s">
        <v>176</v>
      </c>
      <c r="I6" s="69"/>
    </row>
    <row r="7" spans="1:16" ht="12.75" customHeight="1" x14ac:dyDescent="0.25">
      <c r="A7" s="81"/>
      <c r="B7" s="82"/>
      <c r="C7" s="83"/>
      <c r="D7" s="83"/>
      <c r="E7" s="83"/>
      <c r="F7" s="82"/>
      <c r="G7" s="82"/>
      <c r="H7" s="82"/>
      <c r="I7" s="84"/>
    </row>
    <row r="8" spans="1:16" ht="12.75" customHeight="1" x14ac:dyDescent="0.2">
      <c r="A8" s="94" t="s">
        <v>11</v>
      </c>
      <c r="B8" s="94" t="s">
        <v>13</v>
      </c>
      <c r="C8" s="94" t="s">
        <v>14</v>
      </c>
      <c r="D8" s="94" t="s">
        <v>15</v>
      </c>
      <c r="E8" s="94" t="s">
        <v>16</v>
      </c>
      <c r="F8" s="94" t="s">
        <v>17</v>
      </c>
      <c r="G8" s="94" t="s">
        <v>18</v>
      </c>
      <c r="H8" s="94" t="s">
        <v>19</v>
      </c>
      <c r="I8" s="94"/>
      <c r="O8" t="s">
        <v>22</v>
      </c>
      <c r="P8" t="s">
        <v>6</v>
      </c>
    </row>
    <row r="9" spans="1:16" ht="14.25" x14ac:dyDescent="0.2">
      <c r="A9" s="94"/>
      <c r="B9" s="94"/>
      <c r="C9" s="94"/>
      <c r="D9" s="94"/>
      <c r="E9" s="94"/>
      <c r="F9" s="94"/>
      <c r="G9" s="94"/>
      <c r="H9" s="1" t="s">
        <v>20</v>
      </c>
      <c r="I9" s="1" t="s">
        <v>21</v>
      </c>
      <c r="O9" t="s">
        <v>6</v>
      </c>
    </row>
    <row r="10" spans="1:16" ht="15" thickBot="1" x14ac:dyDescent="0.25">
      <c r="A10" s="14" t="s">
        <v>12</v>
      </c>
      <c r="B10" s="14" t="s">
        <v>23</v>
      </c>
      <c r="C10" s="14" t="s">
        <v>24</v>
      </c>
      <c r="D10" s="14" t="s">
        <v>25</v>
      </c>
      <c r="E10" s="14" t="s">
        <v>26</v>
      </c>
      <c r="F10" s="14" t="s">
        <v>27</v>
      </c>
      <c r="G10" s="14" t="s">
        <v>28</v>
      </c>
      <c r="H10" s="14" t="s">
        <v>29</v>
      </c>
      <c r="I10" s="14" t="s">
        <v>30</v>
      </c>
    </row>
    <row r="11" spans="1:16" ht="12.75" customHeight="1" thickBot="1" x14ac:dyDescent="0.25">
      <c r="A11" s="66"/>
      <c r="B11" s="21"/>
      <c r="C11" s="21" t="s">
        <v>32</v>
      </c>
      <c r="D11" s="21"/>
      <c r="E11" s="21" t="s">
        <v>31</v>
      </c>
      <c r="F11" s="21"/>
      <c r="G11" s="21"/>
      <c r="H11" s="21"/>
      <c r="I11" s="67">
        <f>SUM(I12:I18)</f>
        <v>0</v>
      </c>
      <c r="P11" t="e">
        <f>ROUND(SUM(#REF!),2)</f>
        <v>#REF!</v>
      </c>
    </row>
    <row r="12" spans="1:16" x14ac:dyDescent="0.2">
      <c r="A12" s="15">
        <v>1</v>
      </c>
      <c r="B12" s="16" t="s">
        <v>87</v>
      </c>
      <c r="C12" s="15">
        <v>2720</v>
      </c>
      <c r="D12" s="15" t="s">
        <v>12</v>
      </c>
      <c r="E12" s="15" t="s">
        <v>35</v>
      </c>
      <c r="F12" s="15" t="s">
        <v>36</v>
      </c>
      <c r="G12" s="17">
        <v>1</v>
      </c>
      <c r="H12" s="18">
        <v>0</v>
      </c>
      <c r="I12" s="19">
        <f>ROUND((H12*G12),2)</f>
        <v>0</v>
      </c>
      <c r="O12">
        <f>REKAPITULACE!H8</f>
        <v>21</v>
      </c>
      <c r="P12">
        <f>O12/100*I12</f>
        <v>0</v>
      </c>
    </row>
    <row r="13" spans="1:16" ht="63.75" x14ac:dyDescent="0.2">
      <c r="A13" s="68"/>
      <c r="E13" s="41" t="s">
        <v>37</v>
      </c>
      <c r="I13" s="69"/>
    </row>
    <row r="14" spans="1:16" ht="17.25" customHeight="1" x14ac:dyDescent="0.2">
      <c r="A14" s="68"/>
      <c r="E14" s="41" t="s">
        <v>38</v>
      </c>
      <c r="I14" s="69"/>
    </row>
    <row r="15" spans="1:16" x14ac:dyDescent="0.2">
      <c r="A15" s="4">
        <v>2</v>
      </c>
      <c r="B15" s="12" t="s">
        <v>87</v>
      </c>
      <c r="C15" s="4">
        <v>2720</v>
      </c>
      <c r="D15" s="4" t="s">
        <v>23</v>
      </c>
      <c r="E15" s="9" t="s">
        <v>35</v>
      </c>
      <c r="F15" s="4" t="s">
        <v>36</v>
      </c>
      <c r="G15" s="5">
        <v>1</v>
      </c>
      <c r="H15" s="8">
        <v>0</v>
      </c>
      <c r="I15" s="7">
        <f>ROUND((H15*G15),2)</f>
        <v>0</v>
      </c>
      <c r="O15">
        <f>REKAPITULACE!H8</f>
        <v>21</v>
      </c>
      <c r="P15">
        <f>O15/100*I15</f>
        <v>0</v>
      </c>
    </row>
    <row r="16" spans="1:16" x14ac:dyDescent="0.2">
      <c r="A16" s="68"/>
      <c r="E16" s="10" t="s">
        <v>41</v>
      </c>
      <c r="I16" s="69"/>
    </row>
    <row r="17" spans="1:16" ht="51" x14ac:dyDescent="0.2">
      <c r="A17" s="68"/>
      <c r="E17" s="11" t="s">
        <v>88</v>
      </c>
      <c r="I17" s="69"/>
    </row>
    <row r="18" spans="1:16" x14ac:dyDescent="0.2">
      <c r="A18" s="4">
        <v>3</v>
      </c>
      <c r="B18" s="12" t="s">
        <v>87</v>
      </c>
      <c r="C18" s="4">
        <v>2991</v>
      </c>
      <c r="D18" s="4"/>
      <c r="E18" s="13" t="s">
        <v>83</v>
      </c>
      <c r="F18" s="4" t="s">
        <v>36</v>
      </c>
      <c r="G18" s="5">
        <v>1</v>
      </c>
      <c r="H18" s="8">
        <v>0</v>
      </c>
      <c r="I18" s="7">
        <f>ROUND((H18*G18),2)</f>
        <v>0</v>
      </c>
    </row>
    <row r="19" spans="1:16" x14ac:dyDescent="0.2">
      <c r="A19" s="68"/>
      <c r="E19" s="11" t="s">
        <v>85</v>
      </c>
      <c r="I19" s="69"/>
    </row>
    <row r="20" spans="1:16" ht="89.25" x14ac:dyDescent="0.2">
      <c r="A20" s="68"/>
      <c r="E20" s="10" t="s">
        <v>86</v>
      </c>
      <c r="I20" s="69"/>
    </row>
    <row r="21" spans="1:16" x14ac:dyDescent="0.2">
      <c r="A21" s="4"/>
      <c r="B21" s="4"/>
      <c r="C21" s="4"/>
      <c r="D21" s="4"/>
      <c r="E21" s="4"/>
      <c r="F21" s="4"/>
      <c r="G21" s="5"/>
      <c r="H21" s="8"/>
      <c r="I21" s="7"/>
    </row>
    <row r="22" spans="1:16" x14ac:dyDescent="0.2">
      <c r="A22" s="68"/>
      <c r="E22" s="41"/>
      <c r="I22" s="69"/>
    </row>
    <row r="23" spans="1:16" x14ac:dyDescent="0.2">
      <c r="A23" s="68"/>
      <c r="E23" s="41"/>
      <c r="I23" s="69"/>
    </row>
    <row r="24" spans="1:16" ht="12.75" customHeight="1" thickBot="1" x14ac:dyDescent="0.25">
      <c r="A24" s="68"/>
      <c r="I24" s="69"/>
    </row>
    <row r="25" spans="1:16" ht="12.75" customHeight="1" thickBot="1" x14ac:dyDescent="0.25">
      <c r="A25" s="66"/>
      <c r="B25" s="21"/>
      <c r="C25" s="21" t="s">
        <v>30</v>
      </c>
      <c r="D25" s="21"/>
      <c r="E25" s="21" t="s">
        <v>39</v>
      </c>
      <c r="F25" s="21"/>
      <c r="G25" s="21"/>
      <c r="H25" s="21"/>
      <c r="I25" s="67">
        <f>SUM(I26:I43)</f>
        <v>0</v>
      </c>
      <c r="P25" t="e">
        <f>ROUND(SUM(P7:P21),2)</f>
        <v>#REF!</v>
      </c>
    </row>
    <row r="26" spans="1:16" x14ac:dyDescent="0.2">
      <c r="A26" s="15">
        <v>4</v>
      </c>
      <c r="B26" s="16" t="s">
        <v>87</v>
      </c>
      <c r="C26" s="15" t="s">
        <v>40</v>
      </c>
      <c r="D26" s="15" t="s">
        <v>41</v>
      </c>
      <c r="E26" s="15" t="s">
        <v>42</v>
      </c>
      <c r="F26" s="15" t="s">
        <v>43</v>
      </c>
      <c r="G26" s="17">
        <v>200</v>
      </c>
      <c r="H26" s="18">
        <v>0</v>
      </c>
      <c r="I26" s="19">
        <f>ROUND((H26*G26),2)</f>
        <v>0</v>
      </c>
      <c r="O26">
        <f>REKAPITULACE!H8</f>
        <v>21</v>
      </c>
      <c r="P26">
        <f>O26/100*I26</f>
        <v>0</v>
      </c>
    </row>
    <row r="27" spans="1:16" ht="25.5" x14ac:dyDescent="0.2">
      <c r="A27" s="68"/>
      <c r="E27" s="40" t="s">
        <v>94</v>
      </c>
      <c r="I27" s="69"/>
    </row>
    <row r="28" spans="1:16" ht="63" customHeight="1" x14ac:dyDescent="0.2">
      <c r="A28" s="68"/>
      <c r="E28" s="41" t="s">
        <v>44</v>
      </c>
      <c r="I28" s="69"/>
    </row>
    <row r="29" spans="1:16" x14ac:dyDescent="0.2">
      <c r="A29" s="4">
        <v>5</v>
      </c>
      <c r="B29" s="12" t="s">
        <v>87</v>
      </c>
      <c r="C29" s="4" t="s">
        <v>49</v>
      </c>
      <c r="D29" s="4" t="s">
        <v>41</v>
      </c>
      <c r="E29" s="4" t="s">
        <v>50</v>
      </c>
      <c r="F29" s="4" t="s">
        <v>43</v>
      </c>
      <c r="G29" s="5">
        <v>200</v>
      </c>
      <c r="H29" s="8">
        <v>0</v>
      </c>
      <c r="I29" s="7">
        <f>ROUND((H29*G29),2)</f>
        <v>0</v>
      </c>
      <c r="O29">
        <f>REKAPITULACE!H8</f>
        <v>21</v>
      </c>
      <c r="P29">
        <f>O29/100*I29</f>
        <v>0</v>
      </c>
    </row>
    <row r="30" spans="1:16" ht="25.5" x14ac:dyDescent="0.2">
      <c r="A30" s="68"/>
      <c r="E30" s="40" t="s">
        <v>94</v>
      </c>
      <c r="I30" s="69"/>
    </row>
    <row r="31" spans="1:16" ht="25.5" x14ac:dyDescent="0.2">
      <c r="A31" s="68"/>
      <c r="E31" s="41" t="s">
        <v>51</v>
      </c>
      <c r="I31" s="69"/>
    </row>
    <row r="32" spans="1:16" x14ac:dyDescent="0.2">
      <c r="A32" s="4">
        <v>6</v>
      </c>
      <c r="B32" s="12" t="s">
        <v>87</v>
      </c>
      <c r="C32" s="4" t="s">
        <v>45</v>
      </c>
      <c r="D32" s="4" t="s">
        <v>41</v>
      </c>
      <c r="E32" s="4" t="s">
        <v>46</v>
      </c>
      <c r="F32" s="4" t="s">
        <v>47</v>
      </c>
      <c r="G32" s="5">
        <v>12000</v>
      </c>
      <c r="H32" s="8">
        <v>0</v>
      </c>
      <c r="I32" s="7">
        <f>ROUND((H32*G32),2)</f>
        <v>0</v>
      </c>
      <c r="O32">
        <f>REKAPITULACE!H14</f>
        <v>0</v>
      </c>
      <c r="P32">
        <f>O32/100*I32</f>
        <v>0</v>
      </c>
    </row>
    <row r="33" spans="1:16" ht="38.25" x14ac:dyDescent="0.2">
      <c r="A33" s="68"/>
      <c r="E33" s="40" t="s">
        <v>95</v>
      </c>
      <c r="I33" s="69"/>
    </row>
    <row r="34" spans="1:16" ht="25.5" x14ac:dyDescent="0.2">
      <c r="A34" s="68"/>
      <c r="E34" s="41" t="s">
        <v>48</v>
      </c>
      <c r="I34" s="69"/>
    </row>
    <row r="35" spans="1:16" ht="25.5" x14ac:dyDescent="0.2">
      <c r="A35" s="4">
        <v>7</v>
      </c>
      <c r="B35" s="12" t="s">
        <v>87</v>
      </c>
      <c r="C35" s="12" t="s">
        <v>52</v>
      </c>
      <c r="D35" s="4" t="s">
        <v>41</v>
      </c>
      <c r="E35" s="4" t="s">
        <v>53</v>
      </c>
      <c r="F35" s="4" t="s">
        <v>43</v>
      </c>
      <c r="G35" s="5">
        <v>180</v>
      </c>
      <c r="H35" s="8">
        <v>0</v>
      </c>
      <c r="I35" s="7">
        <f>ROUND((H35*G35),2)</f>
        <v>0</v>
      </c>
      <c r="O35">
        <f>REKAPITULACE!H8</f>
        <v>21</v>
      </c>
      <c r="P35">
        <f>O35/100*I35</f>
        <v>0</v>
      </c>
    </row>
    <row r="36" spans="1:16" ht="38.25" x14ac:dyDescent="0.2">
      <c r="A36" s="68"/>
      <c r="E36" s="40" t="s">
        <v>96</v>
      </c>
      <c r="I36" s="69"/>
    </row>
    <row r="37" spans="1:16" ht="76.5" x14ac:dyDescent="0.2">
      <c r="A37" s="68"/>
      <c r="E37" s="41" t="s">
        <v>54</v>
      </c>
      <c r="I37" s="69"/>
    </row>
    <row r="38" spans="1:16" x14ac:dyDescent="0.2">
      <c r="A38" s="4">
        <v>8</v>
      </c>
      <c r="B38" s="12" t="s">
        <v>87</v>
      </c>
      <c r="C38" s="4" t="s">
        <v>58</v>
      </c>
      <c r="D38" s="4" t="s">
        <v>41</v>
      </c>
      <c r="E38" s="4" t="s">
        <v>59</v>
      </c>
      <c r="F38" s="4" t="s">
        <v>43</v>
      </c>
      <c r="G38" s="5">
        <v>180</v>
      </c>
      <c r="H38" s="8">
        <v>0</v>
      </c>
      <c r="I38" s="7">
        <f>ROUND((H38*G38),2)</f>
        <v>0</v>
      </c>
      <c r="O38">
        <f>REKAPITULACE!H8</f>
        <v>21</v>
      </c>
      <c r="P38">
        <f>O38/100*I38</f>
        <v>0</v>
      </c>
    </row>
    <row r="39" spans="1:16" ht="38.25" x14ac:dyDescent="0.2">
      <c r="A39" s="68"/>
      <c r="E39" s="40" t="s">
        <v>96</v>
      </c>
      <c r="I39" s="69"/>
    </row>
    <row r="40" spans="1:16" ht="38.25" x14ac:dyDescent="0.2">
      <c r="A40" s="68"/>
      <c r="E40" s="41" t="s">
        <v>60</v>
      </c>
      <c r="I40" s="69"/>
    </row>
    <row r="41" spans="1:16" ht="15" customHeight="1" x14ac:dyDescent="0.2">
      <c r="A41" s="4">
        <v>9</v>
      </c>
      <c r="B41" s="4" t="s">
        <v>33</v>
      </c>
      <c r="C41" s="4" t="s">
        <v>55</v>
      </c>
      <c r="D41" s="4" t="s">
        <v>41</v>
      </c>
      <c r="E41" s="4" t="s">
        <v>56</v>
      </c>
      <c r="F41" s="4" t="s">
        <v>47</v>
      </c>
      <c r="G41" s="5">
        <v>10800</v>
      </c>
      <c r="H41" s="8">
        <v>0</v>
      </c>
      <c r="I41" s="7">
        <f>ROUND((H41*G41),2)</f>
        <v>0</v>
      </c>
      <c r="O41">
        <f>REKAPITULACE!H14</f>
        <v>0</v>
      </c>
      <c r="P41">
        <f>O41/100*I41</f>
        <v>0</v>
      </c>
    </row>
    <row r="42" spans="1:16" ht="38.25" x14ac:dyDescent="0.2">
      <c r="A42" s="68"/>
      <c r="E42" s="40" t="s">
        <v>97</v>
      </c>
      <c r="I42" s="69"/>
    </row>
    <row r="43" spans="1:16" ht="25.5" x14ac:dyDescent="0.2">
      <c r="A43" s="68"/>
      <c r="E43" s="41" t="s">
        <v>57</v>
      </c>
      <c r="I43" s="69"/>
    </row>
    <row r="44" spans="1:16" ht="12.75" customHeight="1" thickBot="1" x14ac:dyDescent="0.25">
      <c r="A44" s="68"/>
      <c r="I44" s="69"/>
    </row>
    <row r="45" spans="1:16" ht="12.75" customHeight="1" thickBot="1" x14ac:dyDescent="0.25">
      <c r="A45" s="66"/>
      <c r="B45" s="21"/>
      <c r="C45" s="21"/>
      <c r="D45" s="21"/>
      <c r="E45" s="21" t="s">
        <v>61</v>
      </c>
      <c r="F45" s="21"/>
      <c r="G45" s="21"/>
      <c r="H45" s="21"/>
      <c r="I45" s="67">
        <f>I11+I25</f>
        <v>0</v>
      </c>
      <c r="P45" t="e">
        <f>+#REF!+#REF!</f>
        <v>#REF!</v>
      </c>
    </row>
    <row r="46" spans="1:16" ht="12.75" customHeight="1" x14ac:dyDescent="0.2">
      <c r="A46" s="68"/>
      <c r="I46" s="69"/>
    </row>
    <row r="47" spans="1:16" ht="12.75" customHeight="1" x14ac:dyDescent="0.2">
      <c r="A47" s="70" t="s">
        <v>62</v>
      </c>
      <c r="B47" s="71"/>
      <c r="C47" s="71"/>
      <c r="D47" s="71"/>
      <c r="E47" s="71"/>
      <c r="F47" s="71"/>
      <c r="G47" s="71"/>
      <c r="H47" s="71"/>
      <c r="I47" s="72"/>
    </row>
    <row r="48" spans="1:16" ht="12.75" customHeight="1" x14ac:dyDescent="0.2">
      <c r="A48" s="70"/>
      <c r="B48" s="71"/>
      <c r="C48" s="71"/>
      <c r="D48" s="71"/>
      <c r="E48" s="71" t="s">
        <v>63</v>
      </c>
      <c r="F48" s="71"/>
      <c r="G48" s="71"/>
      <c r="H48" s="71"/>
      <c r="I48" s="72"/>
    </row>
    <row r="49" spans="1:16" ht="12.75" customHeight="1" x14ac:dyDescent="0.2">
      <c r="A49" s="73"/>
      <c r="B49" s="39"/>
      <c r="C49" s="39"/>
      <c r="D49" s="39"/>
      <c r="E49" s="39" t="s">
        <v>64</v>
      </c>
      <c r="F49" s="39"/>
      <c r="G49" s="39"/>
      <c r="H49" s="39"/>
      <c r="I49" s="74">
        <v>0</v>
      </c>
      <c r="P49">
        <v>0</v>
      </c>
    </row>
    <row r="50" spans="1:16" ht="12.75" customHeight="1" x14ac:dyDescent="0.2">
      <c r="A50" s="73"/>
      <c r="B50" s="39"/>
      <c r="C50" s="39"/>
      <c r="D50" s="39"/>
      <c r="E50" s="39" t="s">
        <v>65</v>
      </c>
      <c r="F50" s="39"/>
      <c r="G50" s="39"/>
      <c r="H50" s="39"/>
      <c r="I50" s="74"/>
    </row>
    <row r="51" spans="1:16" ht="12.75" customHeight="1" x14ac:dyDescent="0.2">
      <c r="A51" s="73"/>
      <c r="B51" s="39"/>
      <c r="C51" s="39"/>
      <c r="D51" s="39"/>
      <c r="E51" s="39" t="s">
        <v>66</v>
      </c>
      <c r="F51" s="39"/>
      <c r="G51" s="39"/>
      <c r="H51" s="39"/>
      <c r="I51" s="74">
        <v>0</v>
      </c>
      <c r="P51">
        <v>0</v>
      </c>
    </row>
    <row r="52" spans="1:16" ht="12.75" customHeight="1" x14ac:dyDescent="0.2">
      <c r="A52" s="73"/>
      <c r="B52" s="39"/>
      <c r="C52" s="39"/>
      <c r="D52" s="39"/>
      <c r="E52" s="39" t="s">
        <v>67</v>
      </c>
      <c r="F52" s="39"/>
      <c r="G52" s="39"/>
      <c r="H52" s="39"/>
      <c r="I52" s="74">
        <f>I49+I51</f>
        <v>0</v>
      </c>
      <c r="P52">
        <f>P49+P51</f>
        <v>0</v>
      </c>
    </row>
    <row r="53" spans="1:16" ht="12.75" customHeight="1" thickBot="1" x14ac:dyDescent="0.25">
      <c r="A53" s="68"/>
      <c r="I53" s="69"/>
    </row>
    <row r="54" spans="1:16" ht="12.75" customHeight="1" thickBot="1" x14ac:dyDescent="0.25">
      <c r="A54" s="20"/>
      <c r="B54" s="21"/>
      <c r="C54" s="21"/>
      <c r="D54" s="21"/>
      <c r="E54" s="21" t="s">
        <v>67</v>
      </c>
      <c r="F54" s="21"/>
      <c r="G54" s="21"/>
      <c r="H54" s="21"/>
      <c r="I54" s="22">
        <f>I45+I52</f>
        <v>0</v>
      </c>
      <c r="P54" t="e">
        <f>P45+P52</f>
        <v>#REF!</v>
      </c>
    </row>
  </sheetData>
  <sheetProtection formatColumns="0"/>
  <mergeCells count="8">
    <mergeCell ref="G8:G9"/>
    <mergeCell ref="H8:I8"/>
    <mergeCell ref="A8:A9"/>
    <mergeCell ref="B8:B9"/>
    <mergeCell ref="C8:C9"/>
    <mergeCell ref="D8:D9"/>
    <mergeCell ref="E8:E9"/>
    <mergeCell ref="F8:F9"/>
  </mergeCells>
  <pageMargins left="0.75" right="0.75" top="1" bottom="1" header="0.5" footer="0.5"/>
  <pageSetup paperSize="9" scale="48"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3"/>
  <dimension ref="A1:Q55"/>
  <sheetViews>
    <sheetView zoomScaleNormal="100" workbookViewId="0">
      <pane ySplit="10" topLeftCell="A11" activePane="bottomLeft" state="frozen"/>
      <selection pane="bottomLeft" activeCell="V39" sqref="V39"/>
    </sheetView>
  </sheetViews>
  <sheetFormatPr defaultColWidth="9.140625" defaultRowHeight="12.75" customHeight="1" x14ac:dyDescent="0.2"/>
  <cols>
    <col min="1" max="1" width="6.7109375" customWidth="1"/>
    <col min="2" max="2" width="20.7109375" customWidth="1"/>
    <col min="3" max="3" width="15.7109375" customWidth="1"/>
    <col min="4" max="4" width="12.7109375" customWidth="1"/>
    <col min="5" max="5" width="75.7109375" customWidth="1"/>
    <col min="6" max="6" width="9.7109375" customWidth="1"/>
    <col min="7" max="7" width="12.7109375" customWidth="1"/>
    <col min="8" max="9" width="14.7109375" customWidth="1"/>
    <col min="15" max="16" width="9.140625" hidden="1" customWidth="1"/>
  </cols>
  <sheetData>
    <row r="1" spans="1:16" ht="12.75" customHeight="1" x14ac:dyDescent="0.25">
      <c r="A1" s="3"/>
    </row>
    <row r="2" spans="1:16" ht="16.5" customHeight="1" x14ac:dyDescent="0.25">
      <c r="A2" s="75"/>
      <c r="B2" s="76"/>
      <c r="C2" s="77" t="s">
        <v>7</v>
      </c>
      <c r="D2" s="76"/>
      <c r="E2" s="76"/>
      <c r="F2" s="76"/>
      <c r="G2" s="76"/>
      <c r="H2" s="76"/>
      <c r="I2" s="78"/>
    </row>
    <row r="3" spans="1:16" ht="15" customHeight="1" x14ac:dyDescent="0.2">
      <c r="A3" s="68"/>
      <c r="I3" s="69"/>
    </row>
    <row r="4" spans="1:16" ht="18" customHeight="1" x14ac:dyDescent="0.25">
      <c r="A4" s="68" t="s">
        <v>8</v>
      </c>
      <c r="C4" s="3"/>
      <c r="D4" s="3"/>
      <c r="E4" s="79" t="s">
        <v>80</v>
      </c>
      <c r="I4" s="69"/>
    </row>
    <row r="5" spans="1:16" ht="15.75" customHeight="1" x14ac:dyDescent="0.25">
      <c r="A5" s="68" t="s">
        <v>9</v>
      </c>
      <c r="C5" s="79" t="s">
        <v>98</v>
      </c>
      <c r="D5" s="3"/>
      <c r="E5" s="79" t="s">
        <v>178</v>
      </c>
      <c r="I5" s="69"/>
    </row>
    <row r="6" spans="1:16" ht="15" customHeight="1" x14ac:dyDescent="0.25">
      <c r="A6" s="68" t="s">
        <v>10</v>
      </c>
      <c r="C6" s="79" t="s">
        <v>98</v>
      </c>
      <c r="D6" s="3"/>
      <c r="E6" s="79" t="s">
        <v>178</v>
      </c>
      <c r="I6" s="69"/>
    </row>
    <row r="7" spans="1:16" ht="12.75" customHeight="1" x14ac:dyDescent="0.25">
      <c r="A7" s="81"/>
      <c r="B7" s="82"/>
      <c r="C7" s="83"/>
      <c r="D7" s="83"/>
      <c r="E7" s="83"/>
      <c r="F7" s="82"/>
      <c r="G7" s="82"/>
      <c r="H7" s="82"/>
      <c r="I7" s="84"/>
    </row>
    <row r="8" spans="1:16" ht="12.75" customHeight="1" x14ac:dyDescent="0.2">
      <c r="A8" s="94" t="s">
        <v>11</v>
      </c>
      <c r="B8" s="94" t="s">
        <v>13</v>
      </c>
      <c r="C8" s="94" t="s">
        <v>14</v>
      </c>
      <c r="D8" s="94" t="s">
        <v>15</v>
      </c>
      <c r="E8" s="94" t="s">
        <v>16</v>
      </c>
      <c r="F8" s="94" t="s">
        <v>17</v>
      </c>
      <c r="G8" s="94" t="s">
        <v>18</v>
      </c>
      <c r="H8" s="94" t="s">
        <v>19</v>
      </c>
      <c r="I8" s="94"/>
      <c r="O8" t="s">
        <v>22</v>
      </c>
      <c r="P8" t="s">
        <v>6</v>
      </c>
    </row>
    <row r="9" spans="1:16" ht="14.25" x14ac:dyDescent="0.2">
      <c r="A9" s="94"/>
      <c r="B9" s="94"/>
      <c r="C9" s="94"/>
      <c r="D9" s="94"/>
      <c r="E9" s="94"/>
      <c r="F9" s="94"/>
      <c r="G9" s="94"/>
      <c r="H9" s="1" t="s">
        <v>20</v>
      </c>
      <c r="I9" s="1" t="s">
        <v>21</v>
      </c>
      <c r="O9" t="s">
        <v>6</v>
      </c>
    </row>
    <row r="10" spans="1:16" ht="15" thickBot="1" x14ac:dyDescent="0.25">
      <c r="A10" s="14" t="s">
        <v>12</v>
      </c>
      <c r="B10" s="14" t="s">
        <v>23</v>
      </c>
      <c r="C10" s="14" t="s">
        <v>24</v>
      </c>
      <c r="D10" s="14" t="s">
        <v>25</v>
      </c>
      <c r="E10" s="14" t="s">
        <v>26</v>
      </c>
      <c r="F10" s="14" t="s">
        <v>27</v>
      </c>
      <c r="G10" s="14" t="s">
        <v>28</v>
      </c>
      <c r="H10" s="14" t="s">
        <v>29</v>
      </c>
      <c r="I10" s="14" t="s">
        <v>30</v>
      </c>
    </row>
    <row r="11" spans="1:16" x14ac:dyDescent="0.2">
      <c r="A11" s="85"/>
      <c r="B11" s="86"/>
      <c r="C11" s="87">
        <v>0</v>
      </c>
      <c r="D11" s="86"/>
      <c r="E11" s="88" t="s">
        <v>31</v>
      </c>
      <c r="F11" s="86"/>
      <c r="G11" s="86"/>
      <c r="H11" s="86"/>
      <c r="I11" s="89">
        <f>SUM(I12)</f>
        <v>0</v>
      </c>
    </row>
    <row r="12" spans="1:16" x14ac:dyDescent="0.2">
      <c r="A12" s="4">
        <v>1</v>
      </c>
      <c r="B12" s="12" t="s">
        <v>87</v>
      </c>
      <c r="C12" s="90" t="s">
        <v>110</v>
      </c>
      <c r="D12" s="4" t="s">
        <v>41</v>
      </c>
      <c r="E12" s="12" t="s">
        <v>111</v>
      </c>
      <c r="F12" s="4" t="s">
        <v>73</v>
      </c>
      <c r="G12" s="5">
        <v>1680</v>
      </c>
      <c r="H12" s="8">
        <v>0</v>
      </c>
      <c r="I12" s="7">
        <f>ROUND((H12*G12),2)</f>
        <v>0</v>
      </c>
      <c r="O12" t="e">
        <f>REKAPITULACE!#REF!</f>
        <v>#REF!</v>
      </c>
      <c r="P12" t="e">
        <f>O12/100*I12</f>
        <v>#REF!</v>
      </c>
    </row>
    <row r="13" spans="1:16" x14ac:dyDescent="0.2">
      <c r="A13" s="91"/>
      <c r="B13" s="26"/>
      <c r="C13" s="25"/>
      <c r="D13" s="25"/>
      <c r="E13" s="26" t="s">
        <v>113</v>
      </c>
      <c r="F13" s="25"/>
      <c r="G13" s="28"/>
      <c r="H13" s="29"/>
      <c r="I13" s="92"/>
    </row>
    <row r="14" spans="1:16" x14ac:dyDescent="0.2">
      <c r="A14" s="91"/>
      <c r="B14" s="26"/>
      <c r="C14" s="25"/>
      <c r="D14" s="25"/>
      <c r="E14" s="26" t="s">
        <v>114</v>
      </c>
      <c r="F14" s="25"/>
      <c r="G14" s="28"/>
      <c r="H14" s="29"/>
      <c r="I14" s="92"/>
    </row>
    <row r="15" spans="1:16" ht="57.75" customHeight="1" thickBot="1" x14ac:dyDescent="0.25">
      <c r="A15" s="91"/>
      <c r="B15" s="26"/>
      <c r="C15" s="25"/>
      <c r="D15" s="25"/>
      <c r="E15" s="96" t="s">
        <v>112</v>
      </c>
      <c r="F15" s="96"/>
      <c r="G15" s="96"/>
      <c r="H15" s="96"/>
      <c r="I15" s="92"/>
    </row>
    <row r="16" spans="1:16" ht="12.75" customHeight="1" thickBot="1" x14ac:dyDescent="0.25">
      <c r="A16" s="66"/>
      <c r="B16" s="21"/>
      <c r="C16" s="21" t="s">
        <v>12</v>
      </c>
      <c r="D16" s="21"/>
      <c r="E16" s="21" t="s">
        <v>68</v>
      </c>
      <c r="F16" s="21"/>
      <c r="G16" s="21"/>
      <c r="H16" s="21"/>
      <c r="I16" s="67">
        <f>SUM(I17:I28)</f>
        <v>0</v>
      </c>
    </row>
    <row r="17" spans="1:16" x14ac:dyDescent="0.2">
      <c r="A17" s="4">
        <v>2</v>
      </c>
      <c r="B17" s="12" t="s">
        <v>87</v>
      </c>
      <c r="C17" s="4" t="s">
        <v>74</v>
      </c>
      <c r="D17" s="4" t="s">
        <v>41</v>
      </c>
      <c r="E17" s="12" t="s">
        <v>107</v>
      </c>
      <c r="F17" s="4" t="s">
        <v>69</v>
      </c>
      <c r="G17" s="5">
        <v>1375</v>
      </c>
      <c r="H17" s="8">
        <v>0</v>
      </c>
      <c r="I17" s="7">
        <f>ROUND((H17*G17),2)</f>
        <v>0</v>
      </c>
      <c r="O17">
        <f>REKAPITULACE!H8</f>
        <v>21</v>
      </c>
      <c r="P17">
        <f>O17/100*I17</f>
        <v>0</v>
      </c>
    </row>
    <row r="18" spans="1:16" ht="14.25" customHeight="1" x14ac:dyDescent="0.2">
      <c r="A18" s="91"/>
      <c r="B18" s="25"/>
      <c r="C18" s="25"/>
      <c r="D18" s="25"/>
      <c r="E18" s="26" t="s">
        <v>109</v>
      </c>
      <c r="F18" s="25"/>
      <c r="G18" s="28"/>
      <c r="H18" s="29"/>
      <c r="I18" s="92"/>
    </row>
    <row r="19" spans="1:16" x14ac:dyDescent="0.2">
      <c r="A19" s="68"/>
      <c r="E19" s="41" t="s">
        <v>75</v>
      </c>
      <c r="I19" s="69"/>
    </row>
    <row r="20" spans="1:16" ht="84" customHeight="1" x14ac:dyDescent="0.2">
      <c r="A20" s="68"/>
      <c r="E20" s="95" t="s">
        <v>108</v>
      </c>
      <c r="F20" s="95"/>
      <c r="G20" s="95"/>
      <c r="H20" s="95"/>
      <c r="I20" s="69"/>
    </row>
    <row r="21" spans="1:16" ht="18.75" customHeight="1" x14ac:dyDescent="0.2">
      <c r="A21" s="4">
        <v>3</v>
      </c>
      <c r="B21" s="4" t="s">
        <v>87</v>
      </c>
      <c r="C21" s="24">
        <v>126838</v>
      </c>
      <c r="D21" s="4"/>
      <c r="E21" s="12" t="s">
        <v>102</v>
      </c>
      <c r="F21" s="12" t="s">
        <v>70</v>
      </c>
      <c r="G21" s="5">
        <v>550</v>
      </c>
      <c r="H21" s="8">
        <v>0</v>
      </c>
      <c r="I21" s="7">
        <f>ROUND((H21*G21),2)</f>
        <v>0</v>
      </c>
      <c r="O21">
        <f>REKAPITULACE!H8</f>
        <v>21</v>
      </c>
      <c r="P21">
        <f>O21/100*I21</f>
        <v>0</v>
      </c>
    </row>
    <row r="22" spans="1:16" ht="45" customHeight="1" x14ac:dyDescent="0.2">
      <c r="A22" s="91"/>
      <c r="B22" s="25"/>
      <c r="C22" s="27"/>
      <c r="D22" s="25"/>
      <c r="E22" s="26" t="s">
        <v>103</v>
      </c>
      <c r="F22" s="25"/>
      <c r="G22" s="28"/>
      <c r="H22" s="29"/>
      <c r="I22" s="92"/>
    </row>
    <row r="23" spans="1:16" ht="15.75" customHeight="1" x14ac:dyDescent="0.2">
      <c r="A23" s="68"/>
      <c r="E23" s="40" t="s">
        <v>104</v>
      </c>
      <c r="I23" s="69"/>
    </row>
    <row r="24" spans="1:16" ht="282.75" customHeight="1" x14ac:dyDescent="0.2">
      <c r="A24" s="68"/>
      <c r="E24" s="95" t="s">
        <v>101</v>
      </c>
      <c r="F24" s="95"/>
      <c r="G24" s="95"/>
      <c r="H24" s="95"/>
      <c r="I24" s="69"/>
    </row>
    <row r="25" spans="1:16" ht="19.5" customHeight="1" x14ac:dyDescent="0.2">
      <c r="A25" s="4">
        <v>4</v>
      </c>
      <c r="B25" s="4" t="s">
        <v>87</v>
      </c>
      <c r="C25" s="24">
        <v>126938</v>
      </c>
      <c r="D25" s="4"/>
      <c r="E25" s="12" t="s">
        <v>106</v>
      </c>
      <c r="F25" s="12" t="s">
        <v>70</v>
      </c>
      <c r="G25" s="5">
        <v>250</v>
      </c>
      <c r="H25" s="8">
        <v>0</v>
      </c>
      <c r="I25" s="7">
        <f>ROUND((H25*G25),2)</f>
        <v>0</v>
      </c>
      <c r="O25">
        <f>REKAPITULACE!H12</f>
        <v>0</v>
      </c>
      <c r="P25">
        <f>O25/100*I25</f>
        <v>0</v>
      </c>
    </row>
    <row r="26" spans="1:16" ht="45" customHeight="1" x14ac:dyDescent="0.2">
      <c r="A26" s="91"/>
      <c r="B26" s="25"/>
      <c r="C26" s="27"/>
      <c r="D26" s="25"/>
      <c r="E26" s="26" t="s">
        <v>105</v>
      </c>
      <c r="F26" s="25"/>
      <c r="G26" s="28"/>
      <c r="H26" s="29"/>
      <c r="I26" s="92"/>
    </row>
    <row r="27" spans="1:16" ht="16.5" customHeight="1" x14ac:dyDescent="0.2">
      <c r="A27" s="68"/>
      <c r="E27" s="40" t="s">
        <v>104</v>
      </c>
      <c r="I27" s="69"/>
    </row>
    <row r="28" spans="1:16" ht="282.75" customHeight="1" thickBot="1" x14ac:dyDescent="0.25">
      <c r="A28" s="68"/>
      <c r="E28" s="95" t="s">
        <v>101</v>
      </c>
      <c r="F28" s="95"/>
      <c r="G28" s="95"/>
      <c r="H28" s="95"/>
      <c r="I28" s="69"/>
    </row>
    <row r="29" spans="1:16" ht="12.75" customHeight="1" thickBot="1" x14ac:dyDescent="0.25">
      <c r="A29" s="66"/>
      <c r="B29" s="21"/>
      <c r="C29" s="21" t="s">
        <v>23</v>
      </c>
      <c r="D29" s="21"/>
      <c r="E29" s="21" t="s">
        <v>71</v>
      </c>
      <c r="F29" s="21"/>
      <c r="G29" s="21"/>
      <c r="H29" s="21"/>
      <c r="I29" s="67">
        <f>SUM(I30:I37)</f>
        <v>0</v>
      </c>
    </row>
    <row r="30" spans="1:16" ht="30" customHeight="1" x14ac:dyDescent="0.2">
      <c r="A30" s="15">
        <v>5</v>
      </c>
      <c r="B30" s="16" t="s">
        <v>87</v>
      </c>
      <c r="C30" s="31">
        <v>286335</v>
      </c>
      <c r="D30" s="15" t="s">
        <v>41</v>
      </c>
      <c r="E30" s="16" t="s">
        <v>187</v>
      </c>
      <c r="F30" s="15" t="s">
        <v>84</v>
      </c>
      <c r="G30" s="17">
        <v>757</v>
      </c>
      <c r="H30" s="18">
        <v>0</v>
      </c>
      <c r="I30" s="19">
        <f>ROUND((H30*G30),2)</f>
        <v>0</v>
      </c>
      <c r="O30">
        <f>REKAPITULACE!H32</f>
        <v>0</v>
      </c>
      <c r="P30">
        <f>O30/100*I30</f>
        <v>0</v>
      </c>
    </row>
    <row r="31" spans="1:16" ht="72" customHeight="1" x14ac:dyDescent="0.2">
      <c r="A31" s="91"/>
      <c r="B31" s="26"/>
      <c r="C31" s="27"/>
      <c r="D31" s="25"/>
      <c r="E31" s="25" t="s">
        <v>100</v>
      </c>
      <c r="F31" s="25"/>
      <c r="G31" s="28"/>
      <c r="H31" s="29"/>
      <c r="I31" s="92"/>
    </row>
    <row r="32" spans="1:16" ht="159.75" customHeight="1" x14ac:dyDescent="0.2">
      <c r="A32" s="68"/>
      <c r="E32" s="40" t="s">
        <v>99</v>
      </c>
      <c r="I32" s="69"/>
    </row>
    <row r="33" spans="1:17" x14ac:dyDescent="0.2">
      <c r="A33" s="4">
        <v>6</v>
      </c>
      <c r="B33" s="12" t="s">
        <v>87</v>
      </c>
      <c r="C33" s="4">
        <v>289941</v>
      </c>
      <c r="D33" s="4" t="s">
        <v>41</v>
      </c>
      <c r="E33" s="12" t="s">
        <v>120</v>
      </c>
      <c r="F33" s="12" t="s">
        <v>121</v>
      </c>
      <c r="G33" s="5">
        <v>3025</v>
      </c>
      <c r="H33" s="8">
        <v>0</v>
      </c>
      <c r="I33" s="7">
        <f>ROUND((H33*G33),2)</f>
        <v>0</v>
      </c>
    </row>
    <row r="34" spans="1:17" ht="55.5" customHeight="1" x14ac:dyDescent="0.2">
      <c r="A34" s="91"/>
      <c r="B34" s="26"/>
      <c r="C34" s="25"/>
      <c r="D34" s="25"/>
      <c r="E34" s="26" t="s">
        <v>124</v>
      </c>
      <c r="F34" s="25"/>
      <c r="G34" s="28"/>
      <c r="H34" s="29"/>
      <c r="I34" s="92"/>
    </row>
    <row r="35" spans="1:17" x14ac:dyDescent="0.2">
      <c r="A35" s="68"/>
      <c r="E35" s="40" t="s">
        <v>123</v>
      </c>
      <c r="I35" s="69"/>
    </row>
    <row r="36" spans="1:17" ht="116.25" customHeight="1" x14ac:dyDescent="0.2">
      <c r="A36" s="68"/>
      <c r="E36" s="32" t="s">
        <v>122</v>
      </c>
      <c r="F36" s="32"/>
      <c r="G36" s="32"/>
      <c r="H36" s="32"/>
      <c r="I36" s="69"/>
      <c r="Q36" s="30" t="s">
        <v>125</v>
      </c>
    </row>
    <row r="37" spans="1:17" x14ac:dyDescent="0.2">
      <c r="A37" s="4">
        <v>7</v>
      </c>
      <c r="B37" s="12" t="s">
        <v>87</v>
      </c>
      <c r="C37" s="4">
        <v>289973</v>
      </c>
      <c r="D37" s="4" t="s">
        <v>41</v>
      </c>
      <c r="E37" s="12" t="s">
        <v>126</v>
      </c>
      <c r="F37" s="12" t="s">
        <v>121</v>
      </c>
      <c r="G37" s="5">
        <v>3025</v>
      </c>
      <c r="H37" s="8">
        <v>0</v>
      </c>
      <c r="I37" s="7">
        <f>ROUND((H37*G37),2)</f>
        <v>0</v>
      </c>
    </row>
    <row r="38" spans="1:17" ht="33.75" customHeight="1" x14ac:dyDescent="0.2">
      <c r="A38" s="91"/>
      <c r="B38" s="26"/>
      <c r="C38" s="25"/>
      <c r="D38" s="25"/>
      <c r="E38" s="37" t="s">
        <v>128</v>
      </c>
      <c r="F38" s="25"/>
      <c r="G38" s="28"/>
      <c r="H38" s="29"/>
      <c r="I38" s="92"/>
    </row>
    <row r="39" spans="1:17" x14ac:dyDescent="0.2">
      <c r="A39" s="68"/>
      <c r="E39" s="40" t="s">
        <v>123</v>
      </c>
      <c r="I39" s="69"/>
    </row>
    <row r="40" spans="1:17" ht="164.25" customHeight="1" thickBot="1" x14ac:dyDescent="0.25">
      <c r="A40" s="68"/>
      <c r="E40" s="95" t="s">
        <v>127</v>
      </c>
      <c r="F40" s="95"/>
      <c r="G40" s="95"/>
      <c r="H40" s="95"/>
      <c r="I40" s="69"/>
      <c r="Q40" s="30" t="s">
        <v>125</v>
      </c>
    </row>
    <row r="41" spans="1:17" ht="13.5" thickBot="1" x14ac:dyDescent="0.25">
      <c r="A41" s="66"/>
      <c r="B41" s="21"/>
      <c r="C41" s="34">
        <v>7</v>
      </c>
      <c r="D41" s="21"/>
      <c r="E41" s="35" t="s">
        <v>115</v>
      </c>
      <c r="F41" s="21"/>
      <c r="G41" s="21"/>
      <c r="H41" s="21"/>
      <c r="I41" s="67">
        <f>SUM(I42)</f>
        <v>0</v>
      </c>
    </row>
    <row r="42" spans="1:17" ht="12.75" customHeight="1" x14ac:dyDescent="0.2">
      <c r="A42" s="15">
        <v>8</v>
      </c>
      <c r="B42" s="16" t="s">
        <v>87</v>
      </c>
      <c r="C42" s="33" t="s">
        <v>118</v>
      </c>
      <c r="D42" s="15" t="s">
        <v>41</v>
      </c>
      <c r="E42" s="16" t="s">
        <v>116</v>
      </c>
      <c r="F42" s="16" t="s">
        <v>117</v>
      </c>
      <c r="G42" s="17">
        <v>460</v>
      </c>
      <c r="H42" s="18">
        <v>0</v>
      </c>
      <c r="I42" s="19">
        <f>ROUND((H42*G42),2)</f>
        <v>0</v>
      </c>
    </row>
    <row r="43" spans="1:17" ht="30.75" customHeight="1" x14ac:dyDescent="0.2">
      <c r="A43" s="91"/>
      <c r="B43" s="26"/>
      <c r="C43" s="25"/>
      <c r="D43" s="25"/>
      <c r="E43" s="12" t="s">
        <v>186</v>
      </c>
      <c r="F43" s="26"/>
      <c r="G43" s="28"/>
      <c r="H43" s="29"/>
      <c r="I43" s="92"/>
    </row>
    <row r="44" spans="1:17" ht="26.25" customHeight="1" x14ac:dyDescent="0.2">
      <c r="A44" s="91"/>
      <c r="B44" s="26"/>
      <c r="C44" s="25"/>
      <c r="D44" s="25"/>
      <c r="E44" s="12" t="s">
        <v>119</v>
      </c>
      <c r="F44" s="26"/>
      <c r="G44" s="28"/>
      <c r="H44" s="29"/>
      <c r="I44" s="92"/>
    </row>
    <row r="45" spans="1:17" ht="12.75" customHeight="1" thickBot="1" x14ac:dyDescent="0.25">
      <c r="A45" s="68"/>
      <c r="E45" s="41"/>
      <c r="I45" s="69"/>
    </row>
    <row r="46" spans="1:17" ht="12.75" customHeight="1" thickBot="1" x14ac:dyDescent="0.25">
      <c r="A46" s="66"/>
      <c r="B46" s="21"/>
      <c r="C46" s="21"/>
      <c r="D46" s="21"/>
      <c r="E46" s="21" t="s">
        <v>61</v>
      </c>
      <c r="F46" s="21"/>
      <c r="G46" s="21"/>
      <c r="H46" s="21"/>
      <c r="I46" s="67">
        <f>I16+I29+I41+I11</f>
        <v>0</v>
      </c>
      <c r="P46">
        <v>0</v>
      </c>
    </row>
    <row r="47" spans="1:17" ht="12.75" customHeight="1" x14ac:dyDescent="0.2">
      <c r="A47" s="68"/>
      <c r="I47" s="69"/>
    </row>
    <row r="48" spans="1:17" ht="12.75" customHeight="1" x14ac:dyDescent="0.2">
      <c r="A48" s="70" t="s">
        <v>62</v>
      </c>
      <c r="B48" s="71"/>
      <c r="C48" s="71"/>
      <c r="D48" s="71"/>
      <c r="E48" s="71"/>
      <c r="F48" s="71"/>
      <c r="G48" s="71"/>
      <c r="H48" s="71"/>
      <c r="I48" s="72"/>
      <c r="P48">
        <v>0</v>
      </c>
    </row>
    <row r="49" spans="1:16" ht="12.75" customHeight="1" x14ac:dyDescent="0.2">
      <c r="A49" s="70"/>
      <c r="B49" s="71"/>
      <c r="C49" s="71"/>
      <c r="D49" s="71"/>
      <c r="E49" s="71" t="s">
        <v>63</v>
      </c>
      <c r="F49" s="71"/>
      <c r="G49" s="71"/>
      <c r="H49" s="71"/>
      <c r="I49" s="72"/>
      <c r="P49">
        <f>P46+P48</f>
        <v>0</v>
      </c>
    </row>
    <row r="50" spans="1:16" ht="12.75" customHeight="1" x14ac:dyDescent="0.2">
      <c r="A50" s="73"/>
      <c r="B50" s="39"/>
      <c r="C50" s="39"/>
      <c r="D50" s="39"/>
      <c r="E50" s="39" t="s">
        <v>64</v>
      </c>
      <c r="F50" s="39"/>
      <c r="G50" s="39"/>
      <c r="H50" s="39"/>
      <c r="I50" s="74">
        <v>0</v>
      </c>
    </row>
    <row r="51" spans="1:16" ht="12.75" customHeight="1" x14ac:dyDescent="0.2">
      <c r="A51" s="73"/>
      <c r="B51" s="39"/>
      <c r="C51" s="39"/>
      <c r="D51" s="39"/>
      <c r="E51" s="39" t="s">
        <v>65</v>
      </c>
      <c r="F51" s="39"/>
      <c r="G51" s="39"/>
      <c r="H51" s="39"/>
      <c r="I51" s="74"/>
      <c r="P51" t="e">
        <f>#REF!+P49</f>
        <v>#REF!</v>
      </c>
    </row>
    <row r="52" spans="1:16" ht="12.75" customHeight="1" x14ac:dyDescent="0.2">
      <c r="A52" s="73"/>
      <c r="B52" s="39"/>
      <c r="C52" s="39"/>
      <c r="D52" s="39"/>
      <c r="E52" s="39" t="s">
        <v>66</v>
      </c>
      <c r="F52" s="39"/>
      <c r="G52" s="39"/>
      <c r="H52" s="39"/>
      <c r="I52" s="74">
        <v>0</v>
      </c>
    </row>
    <row r="53" spans="1:16" ht="12.75" customHeight="1" x14ac:dyDescent="0.2">
      <c r="A53" s="73"/>
      <c r="B53" s="39"/>
      <c r="C53" s="39"/>
      <c r="D53" s="39"/>
      <c r="E53" s="39" t="s">
        <v>67</v>
      </c>
      <c r="F53" s="39"/>
      <c r="G53" s="39"/>
      <c r="H53" s="39"/>
      <c r="I53" s="74">
        <f>I50+I52</f>
        <v>0</v>
      </c>
    </row>
    <row r="54" spans="1:16" ht="12.75" customHeight="1" thickBot="1" x14ac:dyDescent="0.25">
      <c r="A54" s="68"/>
      <c r="I54" s="69"/>
    </row>
    <row r="55" spans="1:16" ht="16.5" customHeight="1" thickBot="1" x14ac:dyDescent="0.25">
      <c r="A55" s="20"/>
      <c r="B55" s="21"/>
      <c r="C55" s="21"/>
      <c r="D55" s="21"/>
      <c r="E55" s="21" t="s">
        <v>67</v>
      </c>
      <c r="F55" s="21"/>
      <c r="G55" s="21"/>
      <c r="H55" s="21"/>
      <c r="I55" s="22">
        <f>I46+I53</f>
        <v>0</v>
      </c>
    </row>
  </sheetData>
  <sheetProtection formatColumns="0"/>
  <mergeCells count="13">
    <mergeCell ref="E40:H40"/>
    <mergeCell ref="E15:H15"/>
    <mergeCell ref="E24:H24"/>
    <mergeCell ref="E28:H28"/>
    <mergeCell ref="E20:H20"/>
    <mergeCell ref="F8:F9"/>
    <mergeCell ref="G8:G9"/>
    <mergeCell ref="H8:I8"/>
    <mergeCell ref="A8:A9"/>
    <mergeCell ref="B8:B9"/>
    <mergeCell ref="C8:C9"/>
    <mergeCell ref="D8:D9"/>
    <mergeCell ref="E8:E9"/>
  </mergeCells>
  <pageMargins left="0.75" right="0.75" top="1" bottom="1" header="0.5" footer="0.5"/>
  <pageSetup paperSize="9" scale="36" fitToWidth="0" fitToHeight="0"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47F059-C0F1-42BF-A69F-AC6154AF31D7}">
  <sheetPr codeName="List4">
    <pageSetUpPr fitToPage="1"/>
  </sheetPr>
  <dimension ref="A1:Q58"/>
  <sheetViews>
    <sheetView tabSelected="1" zoomScaleNormal="100" workbookViewId="0">
      <pane ySplit="10" topLeftCell="A26" activePane="bottomLeft" state="frozen"/>
      <selection pane="bottomLeft" activeCell="F32" sqref="F32"/>
    </sheetView>
  </sheetViews>
  <sheetFormatPr defaultColWidth="9.140625" defaultRowHeight="12.75" customHeight="1" x14ac:dyDescent="0.2"/>
  <cols>
    <col min="1" max="1" width="6.7109375" customWidth="1"/>
    <col min="2" max="2" width="20.7109375" customWidth="1"/>
    <col min="3" max="3" width="15.7109375" customWidth="1"/>
    <col min="4" max="4" width="12.7109375" customWidth="1"/>
    <col min="5" max="5" width="75.7109375" customWidth="1"/>
    <col min="6" max="6" width="9.7109375" customWidth="1"/>
    <col min="7" max="7" width="12.7109375" customWidth="1"/>
    <col min="8" max="9" width="14.7109375" customWidth="1"/>
    <col min="15" max="16" width="9.140625" hidden="1" customWidth="1"/>
  </cols>
  <sheetData>
    <row r="1" spans="1:16" ht="12.75" customHeight="1" x14ac:dyDescent="0.25">
      <c r="A1" s="3"/>
    </row>
    <row r="2" spans="1:16" ht="14.25" customHeight="1" x14ac:dyDescent="0.25">
      <c r="A2" s="75"/>
      <c r="B2" s="76"/>
      <c r="C2" s="77" t="s">
        <v>7</v>
      </c>
      <c r="D2" s="76"/>
      <c r="E2" s="76"/>
      <c r="F2" s="76"/>
      <c r="G2" s="76"/>
      <c r="H2" s="76"/>
      <c r="I2" s="78"/>
    </row>
    <row r="3" spans="1:16" ht="15" customHeight="1" x14ac:dyDescent="0.2">
      <c r="A3" s="68"/>
      <c r="I3" s="69"/>
    </row>
    <row r="4" spans="1:16" ht="18" customHeight="1" x14ac:dyDescent="0.25">
      <c r="A4" s="68" t="s">
        <v>8</v>
      </c>
      <c r="C4" s="3"/>
      <c r="D4" s="3"/>
      <c r="E4" s="79" t="s">
        <v>80</v>
      </c>
      <c r="I4" s="69"/>
    </row>
    <row r="5" spans="1:16" ht="15" customHeight="1" x14ac:dyDescent="0.25">
      <c r="A5" s="68" t="s">
        <v>9</v>
      </c>
      <c r="C5" s="79" t="s">
        <v>129</v>
      </c>
      <c r="D5" s="3"/>
      <c r="E5" s="79" t="s">
        <v>130</v>
      </c>
      <c r="I5" s="69"/>
    </row>
    <row r="6" spans="1:16" ht="15" customHeight="1" x14ac:dyDescent="0.25">
      <c r="A6" s="68" t="s">
        <v>10</v>
      </c>
      <c r="C6" s="79" t="s">
        <v>129</v>
      </c>
      <c r="D6" s="3"/>
      <c r="E6" s="79" t="s">
        <v>130</v>
      </c>
      <c r="I6" s="69"/>
    </row>
    <row r="7" spans="1:16" ht="12.75" customHeight="1" x14ac:dyDescent="0.25">
      <c r="A7" s="81"/>
      <c r="B7" s="82"/>
      <c r="C7" s="83"/>
      <c r="D7" s="83"/>
      <c r="E7" s="83"/>
      <c r="F7" s="82"/>
      <c r="G7" s="82"/>
      <c r="H7" s="82"/>
      <c r="I7" s="84"/>
    </row>
    <row r="8" spans="1:16" ht="12.75" customHeight="1" x14ac:dyDescent="0.2">
      <c r="A8" s="94" t="s">
        <v>11</v>
      </c>
      <c r="B8" s="94" t="s">
        <v>13</v>
      </c>
      <c r="C8" s="94" t="s">
        <v>14</v>
      </c>
      <c r="D8" s="94" t="s">
        <v>15</v>
      </c>
      <c r="E8" s="94" t="s">
        <v>16</v>
      </c>
      <c r="F8" s="94" t="s">
        <v>17</v>
      </c>
      <c r="G8" s="94" t="s">
        <v>18</v>
      </c>
      <c r="H8" s="94" t="s">
        <v>19</v>
      </c>
      <c r="I8" s="94"/>
      <c r="O8" t="s">
        <v>22</v>
      </c>
      <c r="P8" t="s">
        <v>6</v>
      </c>
    </row>
    <row r="9" spans="1:16" ht="14.25" x14ac:dyDescent="0.2">
      <c r="A9" s="94"/>
      <c r="B9" s="94"/>
      <c r="C9" s="94"/>
      <c r="D9" s="94"/>
      <c r="E9" s="94"/>
      <c r="F9" s="94"/>
      <c r="G9" s="94"/>
      <c r="H9" s="1" t="s">
        <v>20</v>
      </c>
      <c r="I9" s="1" t="s">
        <v>21</v>
      </c>
      <c r="O9" t="s">
        <v>6</v>
      </c>
    </row>
    <row r="10" spans="1:16" ht="15" thickBot="1" x14ac:dyDescent="0.25">
      <c r="A10" s="14" t="s">
        <v>12</v>
      </c>
      <c r="B10" s="14" t="s">
        <v>23</v>
      </c>
      <c r="C10" s="14" t="s">
        <v>24</v>
      </c>
      <c r="D10" s="14" t="s">
        <v>25</v>
      </c>
      <c r="E10" s="14" t="s">
        <v>26</v>
      </c>
      <c r="F10" s="14" t="s">
        <v>27</v>
      </c>
      <c r="G10" s="14" t="s">
        <v>28</v>
      </c>
      <c r="H10" s="14" t="s">
        <v>29</v>
      </c>
      <c r="I10" s="14" t="s">
        <v>30</v>
      </c>
    </row>
    <row r="11" spans="1:16" ht="13.5" thickBot="1" x14ac:dyDescent="0.25">
      <c r="A11" s="20"/>
      <c r="B11" s="21"/>
      <c r="C11" s="34">
        <v>0</v>
      </c>
      <c r="D11" s="21"/>
      <c r="E11" s="35" t="s">
        <v>31</v>
      </c>
      <c r="F11" s="21"/>
      <c r="G11" s="21"/>
      <c r="H11" s="21"/>
      <c r="I11" s="22">
        <f>SUM(I12)</f>
        <v>0</v>
      </c>
    </row>
    <row r="12" spans="1:16" x14ac:dyDescent="0.2">
      <c r="A12" s="15">
        <v>1</v>
      </c>
      <c r="B12" s="16" t="s">
        <v>87</v>
      </c>
      <c r="C12" s="31">
        <v>14102</v>
      </c>
      <c r="D12" s="15" t="s">
        <v>41</v>
      </c>
      <c r="E12" s="16" t="s">
        <v>111</v>
      </c>
      <c r="F12" s="15" t="s">
        <v>73</v>
      </c>
      <c r="G12" s="17">
        <v>3.1</v>
      </c>
      <c r="H12" s="18">
        <v>0</v>
      </c>
      <c r="I12" s="19">
        <f>ROUND((H12*G12),2)</f>
        <v>0</v>
      </c>
      <c r="O12" t="e">
        <f>REKAPITULACE!#REF!</f>
        <v>#REF!</v>
      </c>
      <c r="P12" t="e">
        <f>O12/100*I12</f>
        <v>#REF!</v>
      </c>
    </row>
    <row r="13" spans="1:16" x14ac:dyDescent="0.2">
      <c r="A13" s="91"/>
      <c r="B13" s="26"/>
      <c r="C13" s="25"/>
      <c r="D13" s="25"/>
      <c r="E13" s="26" t="s">
        <v>131</v>
      </c>
      <c r="F13" s="25"/>
      <c r="G13" s="28"/>
      <c r="H13" s="29"/>
      <c r="I13" s="92"/>
    </row>
    <row r="14" spans="1:16" x14ac:dyDescent="0.2">
      <c r="A14" s="91"/>
      <c r="B14" s="26"/>
      <c r="C14" s="25"/>
      <c r="D14" s="25"/>
      <c r="E14" s="26" t="s">
        <v>132</v>
      </c>
      <c r="F14" s="25"/>
      <c r="G14" s="28"/>
      <c r="H14" s="29"/>
      <c r="I14" s="92"/>
    </row>
    <row r="15" spans="1:16" ht="57.75" customHeight="1" thickBot="1" x14ac:dyDescent="0.25">
      <c r="A15" s="91"/>
      <c r="B15" s="26"/>
      <c r="C15" s="25"/>
      <c r="D15" s="25"/>
      <c r="E15" s="96" t="s">
        <v>112</v>
      </c>
      <c r="F15" s="96"/>
      <c r="G15" s="96"/>
      <c r="H15" s="96"/>
      <c r="I15" s="92"/>
    </row>
    <row r="16" spans="1:16" ht="12.75" customHeight="1" thickBot="1" x14ac:dyDescent="0.25">
      <c r="A16" s="20"/>
      <c r="B16" s="21"/>
      <c r="C16" s="21" t="s">
        <v>12</v>
      </c>
      <c r="D16" s="21"/>
      <c r="E16" s="21" t="s">
        <v>68</v>
      </c>
      <c r="F16" s="21"/>
      <c r="G16" s="21"/>
      <c r="H16" s="21"/>
      <c r="I16" s="22">
        <f>SUM(I17:I20)</f>
        <v>0</v>
      </c>
    </row>
    <row r="17" spans="1:17" x14ac:dyDescent="0.2">
      <c r="A17" s="15">
        <v>2</v>
      </c>
      <c r="B17" s="16" t="s">
        <v>87</v>
      </c>
      <c r="C17" s="31">
        <v>18110</v>
      </c>
      <c r="D17" s="15" t="s">
        <v>41</v>
      </c>
      <c r="E17" s="16" t="s">
        <v>133</v>
      </c>
      <c r="F17" s="16" t="s">
        <v>121</v>
      </c>
      <c r="G17" s="17">
        <v>180</v>
      </c>
      <c r="H17" s="18">
        <v>0</v>
      </c>
      <c r="I17" s="19">
        <f>ROUND((H17*G17),2)</f>
        <v>0</v>
      </c>
      <c r="O17" t="e">
        <f>REKAPITULACE!#REF!</f>
        <v>#REF!</v>
      </c>
      <c r="P17" t="e">
        <f>O17/100*I17</f>
        <v>#REF!</v>
      </c>
    </row>
    <row r="18" spans="1:17" x14ac:dyDescent="0.2">
      <c r="A18" s="91"/>
      <c r="B18" s="26"/>
      <c r="C18" s="25"/>
      <c r="D18" s="25"/>
      <c r="E18" s="26" t="s">
        <v>135</v>
      </c>
      <c r="F18" s="25"/>
      <c r="G18" s="28"/>
      <c r="H18" s="29"/>
      <c r="I18" s="92"/>
    </row>
    <row r="19" spans="1:17" x14ac:dyDescent="0.2">
      <c r="A19" s="91"/>
      <c r="B19" s="26"/>
      <c r="C19" s="25"/>
      <c r="D19" s="25"/>
      <c r="E19" s="26" t="s">
        <v>136</v>
      </c>
      <c r="F19" s="25"/>
      <c r="G19" s="28"/>
      <c r="H19" s="29"/>
      <c r="I19" s="92"/>
    </row>
    <row r="20" spans="1:17" ht="57.75" customHeight="1" thickBot="1" x14ac:dyDescent="0.25">
      <c r="A20" s="91"/>
      <c r="B20" s="26"/>
      <c r="C20" s="25"/>
      <c r="D20" s="25"/>
      <c r="E20" s="95" t="s">
        <v>134</v>
      </c>
      <c r="F20" s="95"/>
      <c r="G20" s="95"/>
      <c r="H20" s="95"/>
      <c r="I20" s="92"/>
    </row>
    <row r="21" spans="1:17" ht="12.75" customHeight="1" thickBot="1" x14ac:dyDescent="0.25">
      <c r="A21" s="20"/>
      <c r="B21" s="21"/>
      <c r="C21" s="21" t="s">
        <v>23</v>
      </c>
      <c r="D21" s="21"/>
      <c r="E21" s="21" t="s">
        <v>71</v>
      </c>
      <c r="F21" s="21"/>
      <c r="G21" s="21"/>
      <c r="H21" s="21"/>
      <c r="I21" s="22">
        <f>SUM(I22:I30)</f>
        <v>0</v>
      </c>
    </row>
    <row r="22" spans="1:17" ht="18.75" customHeight="1" x14ac:dyDescent="0.2">
      <c r="A22" s="15">
        <v>3</v>
      </c>
      <c r="B22" s="16" t="s">
        <v>87</v>
      </c>
      <c r="C22" s="31">
        <v>21263</v>
      </c>
      <c r="D22" s="15" t="s">
        <v>41</v>
      </c>
      <c r="E22" s="16" t="s">
        <v>137</v>
      </c>
      <c r="F22" s="16" t="s">
        <v>140</v>
      </c>
      <c r="G22" s="17">
        <v>757</v>
      </c>
      <c r="H22" s="18">
        <v>0</v>
      </c>
      <c r="I22" s="19">
        <f>ROUND((H22*G22),2)</f>
        <v>0</v>
      </c>
      <c r="O22">
        <f>REKAPITULACE!H32</f>
        <v>0</v>
      </c>
      <c r="P22">
        <f>O22/100*I22</f>
        <v>0</v>
      </c>
    </row>
    <row r="23" spans="1:17" ht="33" customHeight="1" x14ac:dyDescent="0.2">
      <c r="A23" s="91"/>
      <c r="B23" s="26"/>
      <c r="C23" s="27"/>
      <c r="D23" s="25"/>
      <c r="E23" s="36" t="s">
        <v>139</v>
      </c>
      <c r="F23" s="25"/>
      <c r="G23" s="28"/>
      <c r="H23" s="29"/>
      <c r="I23" s="92"/>
    </row>
    <row r="24" spans="1:17" ht="159.75" customHeight="1" x14ac:dyDescent="0.2">
      <c r="A24" s="68"/>
      <c r="E24" s="97" t="s">
        <v>138</v>
      </c>
      <c r="F24" s="97"/>
      <c r="G24" s="97"/>
      <c r="H24" s="97"/>
      <c r="I24" s="69"/>
    </row>
    <row r="25" spans="1:17" x14ac:dyDescent="0.2">
      <c r="A25" s="4">
        <v>4</v>
      </c>
      <c r="B25" s="12" t="s">
        <v>87</v>
      </c>
      <c r="C25" s="24">
        <v>227851</v>
      </c>
      <c r="D25" s="4" t="s">
        <v>41</v>
      </c>
      <c r="E25" s="4" t="s">
        <v>141</v>
      </c>
      <c r="F25" s="12" t="s">
        <v>140</v>
      </c>
      <c r="G25" s="5">
        <v>180</v>
      </c>
      <c r="H25" s="8">
        <v>0</v>
      </c>
      <c r="I25" s="7">
        <f>ROUND((H25*G25),2)</f>
        <v>0</v>
      </c>
    </row>
    <row r="26" spans="1:17" x14ac:dyDescent="0.2">
      <c r="A26" s="91"/>
      <c r="B26" s="26"/>
      <c r="C26" s="27"/>
      <c r="D26" s="25"/>
      <c r="E26" s="36" t="s">
        <v>143</v>
      </c>
      <c r="F26" s="25"/>
      <c r="G26" s="28"/>
      <c r="H26" s="29"/>
      <c r="I26" s="92"/>
    </row>
    <row r="27" spans="1:17" ht="109.5" customHeight="1" x14ac:dyDescent="0.2">
      <c r="A27" s="68"/>
      <c r="E27" s="95" t="s">
        <v>142</v>
      </c>
      <c r="F27" s="95"/>
      <c r="G27" s="95"/>
      <c r="H27" s="95"/>
      <c r="I27" s="69"/>
    </row>
    <row r="28" spans="1:17" x14ac:dyDescent="0.2">
      <c r="A28" s="4">
        <v>5</v>
      </c>
      <c r="B28" s="12" t="s">
        <v>87</v>
      </c>
      <c r="C28" s="24">
        <v>26124</v>
      </c>
      <c r="D28" s="4" t="s">
        <v>41</v>
      </c>
      <c r="E28" s="12" t="s">
        <v>144</v>
      </c>
      <c r="F28" s="12" t="s">
        <v>140</v>
      </c>
      <c r="G28" s="5">
        <v>180</v>
      </c>
      <c r="H28" s="8">
        <v>0</v>
      </c>
      <c r="I28" s="7">
        <f>ROUND((H28*G28),2)</f>
        <v>0</v>
      </c>
    </row>
    <row r="29" spans="1:17" x14ac:dyDescent="0.2">
      <c r="A29" s="91"/>
      <c r="B29" s="26"/>
      <c r="C29" s="27"/>
      <c r="D29" s="25"/>
      <c r="E29" s="36" t="s">
        <v>143</v>
      </c>
      <c r="F29" s="25"/>
      <c r="G29" s="28"/>
      <c r="H29" s="29"/>
      <c r="I29" s="92"/>
    </row>
    <row r="30" spans="1:17" ht="109.5" customHeight="1" thickBot="1" x14ac:dyDescent="0.25">
      <c r="A30" s="68"/>
      <c r="E30" s="95" t="s">
        <v>142</v>
      </c>
      <c r="F30" s="95"/>
      <c r="G30" s="95"/>
      <c r="H30" s="95"/>
      <c r="I30" s="69"/>
    </row>
    <row r="31" spans="1:17" ht="13.5" thickBot="1" x14ac:dyDescent="0.25">
      <c r="A31" s="20"/>
      <c r="B31" s="21"/>
      <c r="C31" s="38">
        <v>3</v>
      </c>
      <c r="D31" s="21"/>
      <c r="E31" s="35" t="s">
        <v>72</v>
      </c>
      <c r="F31" s="21"/>
      <c r="G31" s="21"/>
      <c r="H31" s="21"/>
      <c r="I31" s="22">
        <f>SUM(I32:I37)</f>
        <v>0</v>
      </c>
    </row>
    <row r="32" spans="1:17" ht="20.25" customHeight="1" x14ac:dyDescent="0.2">
      <c r="A32" s="4">
        <v>6</v>
      </c>
      <c r="B32" s="12" t="s">
        <v>87</v>
      </c>
      <c r="C32" s="24">
        <v>327325</v>
      </c>
      <c r="D32" s="4" t="s">
        <v>41</v>
      </c>
      <c r="E32" s="12" t="s">
        <v>145</v>
      </c>
      <c r="F32" s="99" t="s">
        <v>153</v>
      </c>
      <c r="G32" s="5">
        <v>90.82</v>
      </c>
      <c r="H32" s="8">
        <v>0</v>
      </c>
      <c r="I32" s="7">
        <f>ROUND((H32*G32),2)</f>
        <v>0</v>
      </c>
      <c r="Q32" s="30"/>
    </row>
    <row r="33" spans="1:17" ht="25.5" x14ac:dyDescent="0.2">
      <c r="A33" s="91"/>
      <c r="B33" s="26"/>
      <c r="C33" s="27"/>
      <c r="D33" s="25"/>
      <c r="E33" s="36" t="s">
        <v>147</v>
      </c>
      <c r="F33" s="25"/>
      <c r="G33" s="28"/>
      <c r="H33" s="29"/>
      <c r="I33" s="92"/>
    </row>
    <row r="34" spans="1:17" ht="270" customHeight="1" x14ac:dyDescent="0.2">
      <c r="A34" s="68"/>
      <c r="E34" s="95" t="s">
        <v>146</v>
      </c>
      <c r="F34" s="95"/>
      <c r="G34" s="95"/>
      <c r="H34" s="95"/>
      <c r="I34" s="69"/>
    </row>
    <row r="35" spans="1:17" x14ac:dyDescent="0.2">
      <c r="A35" s="4">
        <v>7</v>
      </c>
      <c r="B35" s="12" t="s">
        <v>87</v>
      </c>
      <c r="C35" s="24">
        <v>327365</v>
      </c>
      <c r="D35" s="4" t="s">
        <v>41</v>
      </c>
      <c r="E35" s="12" t="s">
        <v>148</v>
      </c>
      <c r="F35" s="12" t="s">
        <v>73</v>
      </c>
      <c r="G35" s="5">
        <v>11.404999999999999</v>
      </c>
      <c r="H35" s="8">
        <v>0</v>
      </c>
      <c r="I35" s="7">
        <f>ROUND((H35*G35),2)</f>
        <v>0</v>
      </c>
    </row>
    <row r="36" spans="1:17" ht="17.25" customHeight="1" x14ac:dyDescent="0.2">
      <c r="A36" s="91"/>
      <c r="B36" s="26"/>
      <c r="C36" s="27"/>
      <c r="D36" s="25"/>
      <c r="E36" s="36" t="s">
        <v>149</v>
      </c>
      <c r="F36" s="25"/>
      <c r="G36" s="28"/>
      <c r="H36" s="29"/>
      <c r="I36" s="92"/>
      <c r="Q36" s="30"/>
    </row>
    <row r="37" spans="1:17" ht="264.75" customHeight="1" thickBot="1" x14ac:dyDescent="0.25">
      <c r="A37" s="68"/>
      <c r="E37" s="95" t="s">
        <v>150</v>
      </c>
      <c r="F37" s="95"/>
      <c r="G37" s="95"/>
      <c r="H37" s="95"/>
      <c r="I37" s="69"/>
      <c r="Q37" s="30"/>
    </row>
    <row r="38" spans="1:17" ht="15" customHeight="1" thickBot="1" x14ac:dyDescent="0.25">
      <c r="A38" s="20"/>
      <c r="B38" s="21"/>
      <c r="C38" s="38">
        <v>4</v>
      </c>
      <c r="D38" s="21"/>
      <c r="E38" s="35" t="s">
        <v>151</v>
      </c>
      <c r="F38" s="21"/>
      <c r="G38" s="21"/>
      <c r="H38" s="21"/>
      <c r="I38" s="22">
        <f>SUM(I39)</f>
        <v>0</v>
      </c>
      <c r="Q38" s="30"/>
    </row>
    <row r="39" spans="1:17" x14ac:dyDescent="0.2">
      <c r="A39" s="4">
        <v>8</v>
      </c>
      <c r="B39" s="12" t="s">
        <v>87</v>
      </c>
      <c r="C39" s="24">
        <v>451313</v>
      </c>
      <c r="D39" s="4" t="s">
        <v>41</v>
      </c>
      <c r="E39" s="12" t="s">
        <v>152</v>
      </c>
      <c r="F39" s="12" t="s">
        <v>153</v>
      </c>
      <c r="G39" s="5">
        <v>28</v>
      </c>
      <c r="H39" s="8">
        <v>0</v>
      </c>
      <c r="I39" s="7">
        <f>ROUND((H39*G39),2)</f>
        <v>0</v>
      </c>
    </row>
    <row r="40" spans="1:17" ht="18.75" customHeight="1" x14ac:dyDescent="0.2">
      <c r="A40" s="91"/>
      <c r="B40" s="26"/>
      <c r="C40" s="27"/>
      <c r="D40" s="25"/>
      <c r="E40" s="36" t="s">
        <v>154</v>
      </c>
      <c r="F40" s="25"/>
      <c r="G40" s="28"/>
      <c r="H40" s="29"/>
      <c r="I40" s="92"/>
      <c r="Q40" s="30"/>
    </row>
    <row r="41" spans="1:17" ht="264.75" customHeight="1" thickBot="1" x14ac:dyDescent="0.25">
      <c r="A41" s="68"/>
      <c r="E41" s="95" t="s">
        <v>150</v>
      </c>
      <c r="F41" s="95"/>
      <c r="G41" s="95"/>
      <c r="H41" s="95"/>
      <c r="I41" s="69"/>
      <c r="Q41" s="30"/>
    </row>
    <row r="42" spans="1:17" ht="13.5" thickBot="1" x14ac:dyDescent="0.25">
      <c r="A42" s="20"/>
      <c r="B42" s="21"/>
      <c r="C42" s="34">
        <v>7</v>
      </c>
      <c r="D42" s="21"/>
      <c r="E42" s="35" t="s">
        <v>115</v>
      </c>
      <c r="F42" s="21"/>
      <c r="G42" s="21"/>
      <c r="H42" s="21"/>
      <c r="I42" s="22">
        <f>SUM(I43:I46)</f>
        <v>0</v>
      </c>
    </row>
    <row r="43" spans="1:17" ht="12.75" customHeight="1" x14ac:dyDescent="0.2">
      <c r="A43" s="4">
        <v>9</v>
      </c>
      <c r="B43" s="12" t="s">
        <v>87</v>
      </c>
      <c r="C43" s="24">
        <v>78381</v>
      </c>
      <c r="D43" s="4" t="s">
        <v>41</v>
      </c>
      <c r="E43" s="12" t="s">
        <v>155</v>
      </c>
      <c r="F43" s="12" t="s">
        <v>121</v>
      </c>
      <c r="G43" s="5">
        <v>162</v>
      </c>
      <c r="H43" s="8">
        <v>0</v>
      </c>
      <c r="I43" s="7">
        <f>ROUND((H43*G43),2)</f>
        <v>0</v>
      </c>
    </row>
    <row r="44" spans="1:17" ht="12.75" customHeight="1" x14ac:dyDescent="0.2">
      <c r="A44" s="91"/>
      <c r="B44" s="26"/>
      <c r="C44" s="27"/>
      <c r="D44" s="25"/>
      <c r="E44" s="36" t="s">
        <v>185</v>
      </c>
      <c r="F44" s="25"/>
      <c r="G44" s="28"/>
      <c r="H44" s="29"/>
      <c r="I44" s="92"/>
    </row>
    <row r="45" spans="1:17" ht="79.5" customHeight="1" x14ac:dyDescent="0.2">
      <c r="A45" s="68"/>
      <c r="E45" s="95" t="s">
        <v>156</v>
      </c>
      <c r="F45" s="95"/>
      <c r="G45" s="95"/>
      <c r="H45" s="95"/>
      <c r="I45" s="69"/>
    </row>
    <row r="46" spans="1:17" ht="12.75" customHeight="1" x14ac:dyDescent="0.2">
      <c r="A46" s="4">
        <v>10</v>
      </c>
      <c r="B46" s="12" t="s">
        <v>87</v>
      </c>
      <c r="C46" s="24">
        <v>78383</v>
      </c>
      <c r="D46" s="4" t="s">
        <v>41</v>
      </c>
      <c r="E46" s="12" t="s">
        <v>157</v>
      </c>
      <c r="F46" s="12" t="s">
        <v>121</v>
      </c>
      <c r="G46" s="5">
        <v>350</v>
      </c>
      <c r="H46" s="8">
        <v>0</v>
      </c>
      <c r="I46" s="7">
        <f>ROUND((H46*G46),2)</f>
        <v>0</v>
      </c>
    </row>
    <row r="47" spans="1:17" ht="20.25" customHeight="1" x14ac:dyDescent="0.2">
      <c r="A47" s="91"/>
      <c r="B47" s="26"/>
      <c r="C47" s="27"/>
      <c r="D47" s="25"/>
      <c r="E47" s="26" t="s">
        <v>184</v>
      </c>
      <c r="F47" s="26"/>
      <c r="G47" s="28"/>
      <c r="H47" s="29"/>
      <c r="I47" s="92"/>
    </row>
    <row r="48" spans="1:17" ht="12.75" customHeight="1" x14ac:dyDescent="0.2">
      <c r="A48" s="91"/>
      <c r="B48" s="26"/>
      <c r="C48" s="27"/>
      <c r="D48" s="25"/>
      <c r="E48" s="36" t="s">
        <v>183</v>
      </c>
      <c r="F48" s="25"/>
      <c r="G48" s="28"/>
      <c r="H48" s="29"/>
      <c r="I48" s="92"/>
    </row>
    <row r="49" spans="1:16" ht="79.5" customHeight="1" thickBot="1" x14ac:dyDescent="0.25">
      <c r="A49" s="68"/>
      <c r="E49" s="95" t="s">
        <v>156</v>
      </c>
      <c r="F49" s="95"/>
      <c r="G49" s="95"/>
      <c r="H49" s="95"/>
      <c r="I49" s="69"/>
    </row>
    <row r="50" spans="1:16" ht="12.75" customHeight="1" thickBot="1" x14ac:dyDescent="0.25">
      <c r="A50" s="20"/>
      <c r="B50" s="21"/>
      <c r="C50" s="21"/>
      <c r="D50" s="21"/>
      <c r="E50" s="21" t="s">
        <v>61</v>
      </c>
      <c r="F50" s="21"/>
      <c r="G50" s="21"/>
      <c r="H50" s="21"/>
      <c r="I50" s="22">
        <f>I11+I16+I21+I31+I38+I42</f>
        <v>0</v>
      </c>
      <c r="P50">
        <v>0</v>
      </c>
    </row>
    <row r="51" spans="1:16" ht="12.75" customHeight="1" x14ac:dyDescent="0.2">
      <c r="A51" s="68"/>
      <c r="I51" s="69"/>
    </row>
    <row r="52" spans="1:16" ht="12.75" customHeight="1" x14ac:dyDescent="0.2">
      <c r="A52" s="70"/>
      <c r="B52" s="71"/>
      <c r="C52" s="71"/>
      <c r="D52" s="71"/>
      <c r="E52" s="71" t="s">
        <v>63</v>
      </c>
      <c r="F52" s="71"/>
      <c r="G52" s="71"/>
      <c r="H52" s="71"/>
      <c r="I52" s="72"/>
      <c r="P52" t="e">
        <f>P50+#REF!</f>
        <v>#REF!</v>
      </c>
    </row>
    <row r="53" spans="1:16" ht="12.75" customHeight="1" x14ac:dyDescent="0.2">
      <c r="A53" s="73"/>
      <c r="B53" s="39"/>
      <c r="C53" s="39"/>
      <c r="D53" s="39"/>
      <c r="E53" s="39" t="s">
        <v>64</v>
      </c>
      <c r="F53" s="39"/>
      <c r="G53" s="39"/>
      <c r="H53" s="39"/>
      <c r="I53" s="74">
        <v>0</v>
      </c>
    </row>
    <row r="54" spans="1:16" ht="12.75" customHeight="1" x14ac:dyDescent="0.2">
      <c r="A54" s="73"/>
      <c r="B54" s="39"/>
      <c r="C54" s="39"/>
      <c r="D54" s="39"/>
      <c r="E54" s="39" t="s">
        <v>65</v>
      </c>
      <c r="F54" s="39"/>
      <c r="G54" s="39"/>
      <c r="H54" s="39"/>
      <c r="I54" s="74"/>
      <c r="P54" t="e">
        <f>#REF!+P52</f>
        <v>#REF!</v>
      </c>
    </row>
    <row r="55" spans="1:16" ht="12.75" customHeight="1" x14ac:dyDescent="0.2">
      <c r="A55" s="73"/>
      <c r="B55" s="39"/>
      <c r="C55" s="39"/>
      <c r="D55" s="39"/>
      <c r="E55" s="39" t="s">
        <v>66</v>
      </c>
      <c r="F55" s="39"/>
      <c r="G55" s="39"/>
      <c r="H55" s="39"/>
      <c r="I55" s="74">
        <v>0</v>
      </c>
    </row>
    <row r="56" spans="1:16" ht="12.75" customHeight="1" x14ac:dyDescent="0.2">
      <c r="A56" s="73"/>
      <c r="B56" s="39"/>
      <c r="C56" s="39"/>
      <c r="D56" s="39"/>
      <c r="E56" s="39" t="s">
        <v>67</v>
      </c>
      <c r="F56" s="39"/>
      <c r="G56" s="39"/>
      <c r="H56" s="39"/>
      <c r="I56" s="74">
        <f>I53+I55</f>
        <v>0</v>
      </c>
    </row>
    <row r="57" spans="1:16" ht="12.75" customHeight="1" thickBot="1" x14ac:dyDescent="0.25">
      <c r="A57" s="68"/>
      <c r="I57" s="69"/>
    </row>
    <row r="58" spans="1:16" ht="14.25" customHeight="1" thickBot="1" x14ac:dyDescent="0.25">
      <c r="A58" s="20"/>
      <c r="B58" s="21"/>
      <c r="C58" s="21"/>
      <c r="D58" s="21"/>
      <c r="E58" s="21" t="s">
        <v>67</v>
      </c>
      <c r="F58" s="21"/>
      <c r="G58" s="21"/>
      <c r="H58" s="21"/>
      <c r="I58" s="22">
        <f>I50+I56</f>
        <v>0</v>
      </c>
    </row>
  </sheetData>
  <sheetProtection formatColumns="0"/>
  <mergeCells count="18">
    <mergeCell ref="E37:H37"/>
    <mergeCell ref="E41:H41"/>
    <mergeCell ref="E45:H45"/>
    <mergeCell ref="E49:H49"/>
    <mergeCell ref="E15:H15"/>
    <mergeCell ref="E24:H24"/>
    <mergeCell ref="E27:H27"/>
    <mergeCell ref="E30:H30"/>
    <mergeCell ref="E34:H34"/>
    <mergeCell ref="G8:G9"/>
    <mergeCell ref="H8:I8"/>
    <mergeCell ref="E20:H20"/>
    <mergeCell ref="A8:A9"/>
    <mergeCell ref="B8:B9"/>
    <mergeCell ref="C8:C9"/>
    <mergeCell ref="D8:D9"/>
    <mergeCell ref="E8:E9"/>
    <mergeCell ref="F8:F9"/>
  </mergeCells>
  <pageMargins left="0.75" right="0.75" top="1" bottom="1" header="0.5" footer="0.5"/>
  <pageSetup paperSize="9" scale="33" orientation="portrait" horizontalDpi="300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List5">
    <pageSetUpPr fitToPage="1"/>
  </sheetPr>
  <dimension ref="A1:P35"/>
  <sheetViews>
    <sheetView workbookViewId="0">
      <pane ySplit="10" topLeftCell="A11" activePane="bottomLeft" state="frozen"/>
      <selection pane="bottomLeft" activeCell="I26" sqref="I26"/>
    </sheetView>
  </sheetViews>
  <sheetFormatPr defaultColWidth="9.140625" defaultRowHeight="12.75" customHeight="1" x14ac:dyDescent="0.2"/>
  <cols>
    <col min="1" max="1" width="6.7109375" customWidth="1"/>
    <col min="2" max="2" width="20.7109375" customWidth="1"/>
    <col min="3" max="3" width="15.7109375" customWidth="1"/>
    <col min="4" max="4" width="12.7109375" customWidth="1"/>
    <col min="5" max="5" width="75.7109375" customWidth="1"/>
    <col min="6" max="6" width="9.7109375" customWidth="1"/>
    <col min="7" max="7" width="12.7109375" customWidth="1"/>
    <col min="8" max="9" width="14.7109375" customWidth="1"/>
    <col min="15" max="16" width="9.140625" hidden="1" customWidth="1"/>
  </cols>
  <sheetData>
    <row r="1" spans="1:16" ht="12.75" customHeight="1" x14ac:dyDescent="0.25">
      <c r="A1" s="3"/>
    </row>
    <row r="2" spans="1:16" ht="18.75" customHeight="1" x14ac:dyDescent="0.25">
      <c r="A2" s="75"/>
      <c r="B2" s="76"/>
      <c r="C2" s="77" t="s">
        <v>7</v>
      </c>
      <c r="D2" s="76"/>
      <c r="E2" s="76"/>
      <c r="F2" s="76"/>
      <c r="G2" s="76"/>
      <c r="H2" s="76"/>
      <c r="I2" s="78"/>
    </row>
    <row r="3" spans="1:16" ht="12.75" customHeight="1" x14ac:dyDescent="0.2">
      <c r="A3" s="68"/>
      <c r="I3" s="69"/>
    </row>
    <row r="4" spans="1:16" ht="20.25" customHeight="1" x14ac:dyDescent="0.25">
      <c r="A4" s="68" t="s">
        <v>8</v>
      </c>
      <c r="C4" s="3"/>
      <c r="D4" s="3"/>
      <c r="E4" s="79" t="s">
        <v>80</v>
      </c>
      <c r="I4" s="69"/>
    </row>
    <row r="5" spans="1:16" ht="18" customHeight="1" x14ac:dyDescent="0.25">
      <c r="A5" s="68" t="s">
        <v>9</v>
      </c>
      <c r="C5" s="3" t="s">
        <v>76</v>
      </c>
      <c r="D5" s="3"/>
      <c r="E5" s="79" t="s">
        <v>158</v>
      </c>
      <c r="I5" s="69"/>
    </row>
    <row r="6" spans="1:16" ht="18" customHeight="1" thickBot="1" x14ac:dyDescent="0.3">
      <c r="A6" s="68" t="s">
        <v>10</v>
      </c>
      <c r="C6" s="3" t="s">
        <v>76</v>
      </c>
      <c r="D6" s="3"/>
      <c r="E6" s="79" t="s">
        <v>158</v>
      </c>
      <c r="I6" s="69"/>
    </row>
    <row r="7" spans="1:16" ht="12.75" customHeight="1" thickBot="1" x14ac:dyDescent="0.25">
      <c r="A7" s="20"/>
      <c r="B7" s="21"/>
      <c r="C7" s="21" t="s">
        <v>32</v>
      </c>
      <c r="D7" s="21"/>
      <c r="E7" s="21" t="s">
        <v>31</v>
      </c>
      <c r="F7" s="21"/>
      <c r="G7" s="21"/>
      <c r="H7" s="21"/>
      <c r="I7" s="22">
        <f>SUM(I12:I23)</f>
        <v>0</v>
      </c>
      <c r="P7" t="e">
        <f>ROUND(SUM(#REF!),2)</f>
        <v>#REF!</v>
      </c>
    </row>
    <row r="8" spans="1:16" ht="12.75" customHeight="1" x14ac:dyDescent="0.2">
      <c r="A8" s="98" t="s">
        <v>11</v>
      </c>
      <c r="B8" s="98" t="s">
        <v>13</v>
      </c>
      <c r="C8" s="98" t="s">
        <v>14</v>
      </c>
      <c r="D8" s="98" t="s">
        <v>15</v>
      </c>
      <c r="E8" s="98" t="s">
        <v>16</v>
      </c>
      <c r="F8" s="98" t="s">
        <v>17</v>
      </c>
      <c r="G8" s="98" t="s">
        <v>18</v>
      </c>
      <c r="H8" s="98" t="s">
        <v>19</v>
      </c>
      <c r="I8" s="98"/>
      <c r="O8" t="s">
        <v>22</v>
      </c>
      <c r="P8" t="s">
        <v>6</v>
      </c>
    </row>
    <row r="9" spans="1:16" ht="14.25" x14ac:dyDescent="0.2">
      <c r="A9" s="94"/>
      <c r="B9" s="94"/>
      <c r="C9" s="94"/>
      <c r="D9" s="94"/>
      <c r="E9" s="94"/>
      <c r="F9" s="94"/>
      <c r="G9" s="94"/>
      <c r="H9" s="1" t="s">
        <v>20</v>
      </c>
      <c r="I9" s="1" t="s">
        <v>21</v>
      </c>
      <c r="O9" t="s">
        <v>6</v>
      </c>
    </row>
    <row r="10" spans="1:16" ht="14.25" x14ac:dyDescent="0.2">
      <c r="A10" s="1" t="s">
        <v>12</v>
      </c>
      <c r="B10" s="1" t="s">
        <v>23</v>
      </c>
      <c r="C10" s="1" t="s">
        <v>24</v>
      </c>
      <c r="D10" s="1" t="s">
        <v>25</v>
      </c>
      <c r="E10" s="1" t="s">
        <v>26</v>
      </c>
      <c r="F10" s="1" t="s">
        <v>27</v>
      </c>
      <c r="G10" s="1" t="s">
        <v>28</v>
      </c>
      <c r="H10" s="1" t="s">
        <v>29</v>
      </c>
      <c r="I10" s="1" t="s">
        <v>30</v>
      </c>
    </row>
    <row r="11" spans="1:16" ht="12.75" customHeight="1" x14ac:dyDescent="0.2">
      <c r="A11" s="70"/>
      <c r="B11" s="71"/>
      <c r="C11" s="71" t="s">
        <v>32</v>
      </c>
      <c r="D11" s="71"/>
      <c r="E11" s="71" t="s">
        <v>31</v>
      </c>
      <c r="F11" s="71"/>
      <c r="G11" s="6"/>
      <c r="H11" s="71"/>
      <c r="I11" s="93"/>
    </row>
    <row r="12" spans="1:16" x14ac:dyDescent="0.2">
      <c r="A12" s="4">
        <v>1</v>
      </c>
      <c r="B12" s="12" t="s">
        <v>87</v>
      </c>
      <c r="C12" s="42" t="s">
        <v>161</v>
      </c>
      <c r="D12" s="4" t="s">
        <v>41</v>
      </c>
      <c r="E12" s="12" t="s">
        <v>159</v>
      </c>
      <c r="F12" s="4" t="s">
        <v>36</v>
      </c>
      <c r="G12" s="5">
        <v>1</v>
      </c>
      <c r="H12" s="8">
        <v>0</v>
      </c>
      <c r="I12" s="7">
        <f>ROUND((H12*G12),2)</f>
        <v>0</v>
      </c>
      <c r="O12">
        <f>REKAPITULACE!H8</f>
        <v>21</v>
      </c>
      <c r="P12">
        <f>O12/100*I12</f>
        <v>0</v>
      </c>
    </row>
    <row r="13" spans="1:16" ht="32.25" customHeight="1" x14ac:dyDescent="0.2">
      <c r="A13" s="68"/>
      <c r="E13" s="11" t="s">
        <v>160</v>
      </c>
      <c r="I13" s="69"/>
    </row>
    <row r="14" spans="1:16" ht="16.5" customHeight="1" x14ac:dyDescent="0.2">
      <c r="A14" s="4">
        <v>2</v>
      </c>
      <c r="B14" s="12" t="s">
        <v>87</v>
      </c>
      <c r="C14" s="42" t="s">
        <v>77</v>
      </c>
      <c r="D14" s="4" t="s">
        <v>41</v>
      </c>
      <c r="E14" s="12" t="s">
        <v>78</v>
      </c>
      <c r="F14" s="4" t="s">
        <v>36</v>
      </c>
      <c r="G14" s="5">
        <v>1</v>
      </c>
      <c r="H14" s="8">
        <v>0</v>
      </c>
      <c r="I14" s="7">
        <f>ROUND((H14*G14),2)</f>
        <v>0</v>
      </c>
    </row>
    <row r="15" spans="1:16" ht="32.25" customHeight="1" x14ac:dyDescent="0.2">
      <c r="A15" s="68"/>
      <c r="E15" s="11" t="s">
        <v>162</v>
      </c>
      <c r="I15" s="69"/>
    </row>
    <row r="16" spans="1:16" ht="16.5" customHeight="1" x14ac:dyDescent="0.2">
      <c r="A16" s="4">
        <v>3</v>
      </c>
      <c r="B16" s="12" t="s">
        <v>87</v>
      </c>
      <c r="C16" s="42" t="s">
        <v>164</v>
      </c>
      <c r="D16" s="4" t="s">
        <v>41</v>
      </c>
      <c r="E16" s="12" t="s">
        <v>163</v>
      </c>
      <c r="F16" s="4" t="s">
        <v>36</v>
      </c>
      <c r="G16" s="5">
        <v>1</v>
      </c>
      <c r="H16" s="8">
        <v>0</v>
      </c>
      <c r="I16" s="7">
        <f>ROUND((H16*G16),2)</f>
        <v>0</v>
      </c>
    </row>
    <row r="17" spans="1:16" ht="38.25" customHeight="1" x14ac:dyDescent="0.2">
      <c r="A17" s="68"/>
      <c r="E17" s="11" t="s">
        <v>165</v>
      </c>
      <c r="I17" s="69"/>
    </row>
    <row r="18" spans="1:16" ht="16.5" customHeight="1" x14ac:dyDescent="0.2">
      <c r="A18" s="4">
        <v>4</v>
      </c>
      <c r="B18" s="12" t="s">
        <v>87</v>
      </c>
      <c r="C18" s="42" t="s">
        <v>166</v>
      </c>
      <c r="D18" s="4" t="s">
        <v>41</v>
      </c>
      <c r="E18" s="12" t="s">
        <v>167</v>
      </c>
      <c r="F18" s="4" t="s">
        <v>36</v>
      </c>
      <c r="G18" s="5">
        <v>1</v>
      </c>
      <c r="H18" s="8">
        <v>0</v>
      </c>
      <c r="I18" s="7">
        <f>ROUND((H18*G18),2)</f>
        <v>0</v>
      </c>
    </row>
    <row r="19" spans="1:16" ht="18.75" customHeight="1" x14ac:dyDescent="0.2">
      <c r="A19" s="68"/>
      <c r="E19" s="11" t="s">
        <v>168</v>
      </c>
      <c r="I19" s="69"/>
    </row>
    <row r="20" spans="1:16" ht="15.75" customHeight="1" x14ac:dyDescent="0.2">
      <c r="A20" s="4">
        <v>5</v>
      </c>
      <c r="B20" s="12" t="s">
        <v>87</v>
      </c>
      <c r="C20" s="42" t="s">
        <v>169</v>
      </c>
      <c r="D20" s="4" t="s">
        <v>41</v>
      </c>
      <c r="E20" s="12" t="s">
        <v>170</v>
      </c>
      <c r="F20" s="4" t="s">
        <v>36</v>
      </c>
      <c r="G20" s="5">
        <v>1</v>
      </c>
      <c r="H20" s="8">
        <v>0</v>
      </c>
      <c r="I20" s="7">
        <f>ROUND((H20*G20),2)</f>
        <v>0</v>
      </c>
    </row>
    <row r="21" spans="1:16" x14ac:dyDescent="0.2">
      <c r="A21" s="68"/>
      <c r="E21" s="11" t="s">
        <v>171</v>
      </c>
      <c r="I21" s="69"/>
    </row>
    <row r="22" spans="1:16" ht="18" customHeight="1" x14ac:dyDescent="0.2">
      <c r="A22" s="4">
        <v>6</v>
      </c>
      <c r="B22" s="12" t="s">
        <v>87</v>
      </c>
      <c r="C22" s="42" t="s">
        <v>172</v>
      </c>
      <c r="D22" s="4" t="s">
        <v>41</v>
      </c>
      <c r="E22" s="12" t="s">
        <v>173</v>
      </c>
      <c r="F22" s="4" t="s">
        <v>36</v>
      </c>
      <c r="G22" s="5">
        <v>1</v>
      </c>
      <c r="H22" s="8">
        <v>0</v>
      </c>
      <c r="I22" s="7">
        <f>ROUND((H22*G22),2)</f>
        <v>0</v>
      </c>
    </row>
    <row r="23" spans="1:16" ht="18" customHeight="1" x14ac:dyDescent="0.2">
      <c r="A23" s="4">
        <v>7</v>
      </c>
      <c r="B23" s="12"/>
      <c r="C23" s="42"/>
      <c r="D23" s="4"/>
      <c r="E23" s="12" t="s">
        <v>188</v>
      </c>
      <c r="F23" s="4" t="s">
        <v>36</v>
      </c>
      <c r="G23" s="5">
        <v>1</v>
      </c>
      <c r="H23" s="8">
        <v>0</v>
      </c>
      <c r="I23" s="7">
        <f>ROUND((H23*G23),2)</f>
        <v>0</v>
      </c>
    </row>
    <row r="24" spans="1:16" x14ac:dyDescent="0.2">
      <c r="A24" s="68"/>
      <c r="E24" s="41"/>
      <c r="I24" s="69"/>
    </row>
    <row r="25" spans="1:16" ht="12.75" customHeight="1" thickBot="1" x14ac:dyDescent="0.25">
      <c r="A25" s="68"/>
      <c r="I25" s="69"/>
    </row>
    <row r="26" spans="1:16" ht="12.75" customHeight="1" thickBot="1" x14ac:dyDescent="0.25">
      <c r="A26" s="20"/>
      <c r="B26" s="21"/>
      <c r="C26" s="21"/>
      <c r="D26" s="21"/>
      <c r="E26" s="21" t="s">
        <v>61</v>
      </c>
      <c r="F26" s="21"/>
      <c r="G26" s="21"/>
      <c r="H26" s="21"/>
      <c r="I26" s="22">
        <f>I7</f>
        <v>0</v>
      </c>
      <c r="P26" t="e">
        <f>+#REF!</f>
        <v>#REF!</v>
      </c>
    </row>
    <row r="27" spans="1:16" ht="12.75" customHeight="1" x14ac:dyDescent="0.2">
      <c r="A27" s="68"/>
      <c r="I27" s="69"/>
    </row>
    <row r="28" spans="1:16" ht="12.75" customHeight="1" x14ac:dyDescent="0.2">
      <c r="A28" s="70" t="s">
        <v>62</v>
      </c>
      <c r="B28" s="71"/>
      <c r="C28" s="71"/>
      <c r="D28" s="71"/>
      <c r="E28" s="71"/>
      <c r="F28" s="71"/>
      <c r="G28" s="71"/>
      <c r="H28" s="71"/>
      <c r="I28" s="72"/>
    </row>
    <row r="29" spans="1:16" ht="12.75" customHeight="1" x14ac:dyDescent="0.2">
      <c r="A29" s="70"/>
      <c r="B29" s="71"/>
      <c r="C29" s="71"/>
      <c r="D29" s="71"/>
      <c r="E29" s="71" t="s">
        <v>63</v>
      </c>
      <c r="F29" s="71"/>
      <c r="G29" s="71"/>
      <c r="H29" s="71"/>
      <c r="I29" s="72"/>
    </row>
    <row r="30" spans="1:16" ht="12.75" customHeight="1" x14ac:dyDescent="0.2">
      <c r="A30" s="73"/>
      <c r="B30" s="39"/>
      <c r="C30" s="39"/>
      <c r="D30" s="39"/>
      <c r="E30" s="39" t="s">
        <v>64</v>
      </c>
      <c r="F30" s="39"/>
      <c r="G30" s="39"/>
      <c r="H30" s="39"/>
      <c r="I30" s="74">
        <v>0</v>
      </c>
      <c r="P30">
        <v>0</v>
      </c>
    </row>
    <row r="31" spans="1:16" ht="12.75" customHeight="1" x14ac:dyDescent="0.2">
      <c r="A31" s="73"/>
      <c r="B31" s="39"/>
      <c r="C31" s="39"/>
      <c r="D31" s="39"/>
      <c r="E31" s="39" t="s">
        <v>65</v>
      </c>
      <c r="F31" s="39"/>
      <c r="G31" s="39"/>
      <c r="H31" s="39"/>
      <c r="I31" s="74"/>
    </row>
    <row r="32" spans="1:16" ht="12.75" customHeight="1" x14ac:dyDescent="0.2">
      <c r="A32" s="73"/>
      <c r="B32" s="39"/>
      <c r="C32" s="39"/>
      <c r="D32" s="39"/>
      <c r="E32" s="39" t="s">
        <v>66</v>
      </c>
      <c r="F32" s="39"/>
      <c r="G32" s="39"/>
      <c r="H32" s="39"/>
      <c r="I32" s="74">
        <v>0</v>
      </c>
      <c r="P32">
        <v>0</v>
      </c>
    </row>
    <row r="33" spans="1:16" ht="12.75" customHeight="1" x14ac:dyDescent="0.2">
      <c r="A33" s="73"/>
      <c r="B33" s="39"/>
      <c r="C33" s="39"/>
      <c r="D33" s="39"/>
      <c r="E33" s="39" t="s">
        <v>67</v>
      </c>
      <c r="F33" s="39"/>
      <c r="G33" s="39"/>
      <c r="H33" s="39"/>
      <c r="I33" s="74">
        <f>I30+I32</f>
        <v>0</v>
      </c>
      <c r="P33">
        <f>P30+P32</f>
        <v>0</v>
      </c>
    </row>
    <row r="34" spans="1:16" ht="12.75" customHeight="1" thickBot="1" x14ac:dyDescent="0.25">
      <c r="A34" s="68"/>
      <c r="I34" s="69"/>
    </row>
    <row r="35" spans="1:16" ht="12.75" customHeight="1" thickBot="1" x14ac:dyDescent="0.25">
      <c r="A35" s="20"/>
      <c r="B35" s="21"/>
      <c r="C35" s="21"/>
      <c r="D35" s="21"/>
      <c r="E35" s="21" t="s">
        <v>67</v>
      </c>
      <c r="F35" s="21"/>
      <c r="G35" s="21"/>
      <c r="H35" s="21"/>
      <c r="I35" s="22">
        <f>I26+I33</f>
        <v>0</v>
      </c>
      <c r="P35" t="e">
        <f>P26+P33</f>
        <v>#REF!</v>
      </c>
    </row>
  </sheetData>
  <sheetProtection formatColumns="0"/>
  <mergeCells count="8">
    <mergeCell ref="F8:F9"/>
    <mergeCell ref="G8:G9"/>
    <mergeCell ref="H8:I8"/>
    <mergeCell ref="A8:A9"/>
    <mergeCell ref="B8:B9"/>
    <mergeCell ref="C8:C9"/>
    <mergeCell ref="D8:D9"/>
    <mergeCell ref="E8:E9"/>
  </mergeCells>
  <pageMargins left="0.75" right="0.75" top="1" bottom="1" header="0.5" footer="0.5"/>
  <pageSetup paperSize="9" scale="48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1</vt:i4>
      </vt:variant>
    </vt:vector>
  </HeadingPairs>
  <TitlesOfParts>
    <vt:vector size="7" baseType="lpstr">
      <vt:lpstr>REKAPITULACE</vt:lpstr>
      <vt:lpstr>001</vt:lpstr>
      <vt:lpstr>002</vt:lpstr>
      <vt:lpstr>201.1</vt:lpstr>
      <vt:lpstr>201.2</vt:lpstr>
      <vt:lpstr>999</vt:lpstr>
      <vt:lpstr>'001'!Oblast_tisku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Slabý Marek</cp:lastModifiedBy>
  <cp:lastPrinted>2024-12-02T23:14:57Z</cp:lastPrinted>
  <dcterms:created xsi:type="dcterms:W3CDTF">2024-12-02T22:47:42Z</dcterms:created>
  <dcterms:modified xsi:type="dcterms:W3CDTF">2025-01-13T14:57:08Z</dcterms:modified>
  <cp:category/>
  <cp:contentStatus/>
</cp:coreProperties>
</file>